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66925"/>
  <mc:AlternateContent xmlns:mc="http://schemas.openxmlformats.org/markup-compatibility/2006">
    <mc:Choice Requires="x15">
      <x15ac:absPath xmlns:x15ac="http://schemas.microsoft.com/office/spreadsheetml/2010/11/ac" url="F:\Collateral Management\13. Covered Bond Programme\Monthly Process\2021\11. Nov\08. HTT Report\"/>
    </mc:Choice>
  </mc:AlternateContent>
  <xr:revisionPtr revIDLastSave="0" documentId="13_ncr:1_{1F08A97E-2FFF-4D04-B682-5CBD9C82F22C}" xr6:coauthVersionLast="47" xr6:coauthVersionMax="47" xr10:uidLastSave="{00000000-0000-0000-0000-000000000000}"/>
  <bookViews>
    <workbookView xWindow="28680" yWindow="-120" windowWidth="29040" windowHeight="15840" activeTab="1" xr2:uid="{4EEF1071-E10F-4C98-9139-CB0968A656F2}"/>
  </bookViews>
  <sheets>
    <sheet name="Disclaimer" sheetId="6" r:id="rId1"/>
    <sheet name="Introduction" sheetId="1" r:id="rId2"/>
    <sheet name="A. HTT General" sheetId="2" r:id="rId3"/>
    <sheet name="B1. HTT Mortgage Assets" sheetId="3" r:id="rId4"/>
    <sheet name="C. HTT Harmonised Glossary" sheetId="4" r:id="rId5"/>
    <sheet name="D. ACT Results" sheetId="5"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1" i="5" l="1"/>
  <c r="F51" i="5" s="1"/>
  <c r="F56" i="5" s="1"/>
  <c r="F554" i="3"/>
  <c r="G554" i="3"/>
  <c r="G553" i="3"/>
  <c r="G552" i="3"/>
  <c r="G551" i="3"/>
  <c r="G550" i="3"/>
  <c r="G549" i="3"/>
  <c r="G548" i="3"/>
  <c r="G547" i="3"/>
  <c r="G546" i="3"/>
  <c r="G545" i="3"/>
  <c r="G544" i="3"/>
  <c r="G543" i="3"/>
  <c r="F543" i="3"/>
  <c r="G542" i="3"/>
  <c r="G541" i="3"/>
  <c r="G540" i="3"/>
  <c r="G539" i="3"/>
  <c r="F539" i="3"/>
  <c r="G538" i="3"/>
  <c r="G537" i="3"/>
  <c r="F531" i="3"/>
  <c r="G531" i="3"/>
  <c r="G530" i="3"/>
  <c r="G529" i="3"/>
  <c r="G528" i="3"/>
  <c r="G527" i="3"/>
  <c r="G526" i="3"/>
  <c r="G525" i="3"/>
  <c r="G524" i="3"/>
  <c r="F524" i="3"/>
  <c r="G523" i="3"/>
  <c r="G522" i="3"/>
  <c r="G521" i="3"/>
  <c r="G520" i="3"/>
  <c r="F520" i="3"/>
  <c r="G519" i="3"/>
  <c r="G518" i="3"/>
  <c r="G517" i="3"/>
  <c r="G516" i="3"/>
  <c r="F516" i="3"/>
  <c r="G515" i="3"/>
  <c r="G514" i="3"/>
  <c r="D440" i="3"/>
  <c r="G438" i="3" s="1"/>
  <c r="C440" i="3"/>
  <c r="F439" i="3" s="1"/>
  <c r="G439" i="3"/>
  <c r="G434" i="3"/>
  <c r="G433" i="3"/>
  <c r="G432" i="3"/>
  <c r="G431" i="3"/>
  <c r="G430" i="3"/>
  <c r="G429" i="3"/>
  <c r="G428" i="3"/>
  <c r="G427" i="3"/>
  <c r="G426" i="3"/>
  <c r="G425" i="3"/>
  <c r="G424" i="3"/>
  <c r="G423" i="3"/>
  <c r="G422" i="3"/>
  <c r="G421" i="3"/>
  <c r="G420" i="3"/>
  <c r="F420" i="3"/>
  <c r="G419" i="3"/>
  <c r="G418" i="3"/>
  <c r="G417" i="3"/>
  <c r="G416" i="3"/>
  <c r="G310" i="3"/>
  <c r="F310" i="3"/>
  <c r="G302" i="3"/>
  <c r="G301" i="3"/>
  <c r="F301" i="3"/>
  <c r="G300" i="3"/>
  <c r="G299" i="3"/>
  <c r="G298" i="3"/>
  <c r="G297" i="3"/>
  <c r="F297" i="3"/>
  <c r="G296" i="3"/>
  <c r="G295" i="3"/>
  <c r="G294" i="3"/>
  <c r="G293" i="3"/>
  <c r="F293" i="3"/>
  <c r="G292" i="3"/>
  <c r="G291" i="3"/>
  <c r="G290" i="3"/>
  <c r="G289" i="3"/>
  <c r="F289" i="3"/>
  <c r="G288" i="3"/>
  <c r="G287" i="3"/>
  <c r="D249" i="3"/>
  <c r="C249" i="3"/>
  <c r="G248" i="3"/>
  <c r="F248" i="3"/>
  <c r="F247" i="3"/>
  <c r="G246" i="3"/>
  <c r="F246" i="3"/>
  <c r="G245" i="3"/>
  <c r="F245" i="3"/>
  <c r="G244" i="3"/>
  <c r="F244" i="3"/>
  <c r="F243" i="3"/>
  <c r="G242" i="3"/>
  <c r="F242" i="3"/>
  <c r="F249" i="3" s="1"/>
  <c r="G241" i="3"/>
  <c r="F241" i="3"/>
  <c r="D227" i="3"/>
  <c r="C227" i="3"/>
  <c r="G226" i="3"/>
  <c r="F226" i="3"/>
  <c r="F225" i="3"/>
  <c r="G224" i="3"/>
  <c r="F224" i="3"/>
  <c r="G223" i="3"/>
  <c r="F223" i="3"/>
  <c r="G222" i="3"/>
  <c r="F222" i="3"/>
  <c r="F221" i="3"/>
  <c r="G220" i="3"/>
  <c r="F220" i="3"/>
  <c r="F227" i="3" s="1"/>
  <c r="G219" i="3"/>
  <c r="F219" i="3"/>
  <c r="D214" i="3"/>
  <c r="C214" i="3"/>
  <c r="F213" i="3" s="1"/>
  <c r="G213" i="3"/>
  <c r="G212" i="3"/>
  <c r="G211" i="3"/>
  <c r="G210" i="3"/>
  <c r="G209" i="3"/>
  <c r="G208" i="3"/>
  <c r="G207" i="3"/>
  <c r="G206" i="3"/>
  <c r="F206" i="3"/>
  <c r="G205" i="3"/>
  <c r="G204" i="3"/>
  <c r="G203" i="3"/>
  <c r="G202" i="3"/>
  <c r="F202" i="3"/>
  <c r="G201" i="3"/>
  <c r="G200" i="3"/>
  <c r="G199" i="3"/>
  <c r="G198" i="3"/>
  <c r="F198" i="3"/>
  <c r="G197" i="3"/>
  <c r="G196" i="3"/>
  <c r="G195" i="3"/>
  <c r="G194" i="3"/>
  <c r="F194" i="3"/>
  <c r="G193" i="3"/>
  <c r="G192" i="3"/>
  <c r="G191" i="3"/>
  <c r="G214" i="3" s="1"/>
  <c r="G190" i="3"/>
  <c r="F190" i="3"/>
  <c r="F180" i="3"/>
  <c r="D180" i="3"/>
  <c r="F174" i="3"/>
  <c r="D174" i="3"/>
  <c r="F173" i="3"/>
  <c r="D173" i="3"/>
  <c r="F172" i="3"/>
  <c r="D172" i="3"/>
  <c r="F171" i="3"/>
  <c r="D171" i="3"/>
  <c r="F170" i="3"/>
  <c r="D170" i="3"/>
  <c r="F162" i="3"/>
  <c r="D162" i="3"/>
  <c r="F161" i="3"/>
  <c r="D161" i="3"/>
  <c r="F160" i="3"/>
  <c r="D160" i="3"/>
  <c r="F152" i="3"/>
  <c r="D152" i="3"/>
  <c r="F151" i="3"/>
  <c r="D151" i="3"/>
  <c r="F150" i="3"/>
  <c r="D150" i="3"/>
  <c r="F111" i="3"/>
  <c r="D111" i="3"/>
  <c r="F110" i="3"/>
  <c r="D110" i="3"/>
  <c r="F109" i="3"/>
  <c r="D109" i="3"/>
  <c r="F108" i="3"/>
  <c r="D108" i="3"/>
  <c r="F107" i="3"/>
  <c r="D107" i="3"/>
  <c r="F106" i="3"/>
  <c r="D106" i="3"/>
  <c r="F105" i="3"/>
  <c r="D105" i="3"/>
  <c r="F104" i="3"/>
  <c r="D104" i="3"/>
  <c r="F103" i="3"/>
  <c r="D103" i="3"/>
  <c r="F102" i="3"/>
  <c r="D102" i="3"/>
  <c r="F101" i="3"/>
  <c r="F100" i="3"/>
  <c r="F99" i="3"/>
  <c r="F87" i="3"/>
  <c r="F86" i="3"/>
  <c r="F85" i="3"/>
  <c r="F84" i="3"/>
  <c r="F83" i="3"/>
  <c r="F82" i="3"/>
  <c r="F81" i="3"/>
  <c r="F80" i="3"/>
  <c r="F79" i="3"/>
  <c r="F78" i="3"/>
  <c r="C76" i="3"/>
  <c r="F76" i="3" s="1"/>
  <c r="F75" i="3"/>
  <c r="F74" i="3"/>
  <c r="C72" i="3"/>
  <c r="F72" i="3" s="1"/>
  <c r="F71" i="3"/>
  <c r="F70" i="3"/>
  <c r="F69" i="3"/>
  <c r="F68" i="3"/>
  <c r="F67" i="3"/>
  <c r="F66" i="3"/>
  <c r="F65" i="3"/>
  <c r="F64" i="3"/>
  <c r="F63" i="3"/>
  <c r="F62" i="3"/>
  <c r="F61" i="3"/>
  <c r="F60" i="3"/>
  <c r="F59" i="3"/>
  <c r="F58" i="3"/>
  <c r="F57" i="3"/>
  <c r="F56" i="3"/>
  <c r="F55" i="3"/>
  <c r="F54" i="3"/>
  <c r="F53" i="3"/>
  <c r="F52" i="3"/>
  <c r="F51" i="3"/>
  <c r="F50" i="3"/>
  <c r="F49" i="3"/>
  <c r="F48" i="3"/>
  <c r="F47" i="3"/>
  <c r="F46" i="3"/>
  <c r="F44" i="3" s="1"/>
  <c r="F45" i="3"/>
  <c r="C44" i="3"/>
  <c r="F36" i="3"/>
  <c r="F28" i="3"/>
  <c r="F20" i="3"/>
  <c r="C15" i="3"/>
  <c r="F23" i="3" s="1"/>
  <c r="F13" i="3"/>
  <c r="C299" i="2"/>
  <c r="C298" i="2"/>
  <c r="C297" i="2"/>
  <c r="C296" i="2"/>
  <c r="C295" i="2"/>
  <c r="C294" i="2"/>
  <c r="C291" i="2"/>
  <c r="C289" i="2"/>
  <c r="C288" i="2"/>
  <c r="G227" i="2"/>
  <c r="F227" i="2"/>
  <c r="G226" i="2"/>
  <c r="F226" i="2"/>
  <c r="G225" i="2"/>
  <c r="F225" i="2"/>
  <c r="G224" i="2"/>
  <c r="F224" i="2"/>
  <c r="G223" i="2"/>
  <c r="F223" i="2"/>
  <c r="G222" i="2"/>
  <c r="F222" i="2"/>
  <c r="G221" i="2"/>
  <c r="F221" i="2"/>
  <c r="C220" i="2"/>
  <c r="G219" i="2"/>
  <c r="F219" i="2"/>
  <c r="G218" i="2"/>
  <c r="F218" i="2"/>
  <c r="G217" i="2"/>
  <c r="F217" i="2"/>
  <c r="C208" i="2"/>
  <c r="F202" i="2" s="1"/>
  <c r="C207" i="2"/>
  <c r="F187" i="2"/>
  <c r="F184" i="2"/>
  <c r="F183" i="2"/>
  <c r="F181" i="2"/>
  <c r="C179" i="2"/>
  <c r="F186" i="2" s="1"/>
  <c r="C167" i="2"/>
  <c r="F166" i="2" s="1"/>
  <c r="F165" i="2"/>
  <c r="F164" i="2"/>
  <c r="F167" i="2" s="1"/>
  <c r="G161" i="2"/>
  <c r="F161" i="2"/>
  <c r="G160" i="2"/>
  <c r="G159" i="2"/>
  <c r="F159" i="2"/>
  <c r="G157" i="2"/>
  <c r="F157" i="2"/>
  <c r="G156" i="2"/>
  <c r="D155" i="2"/>
  <c r="G162" i="2" s="1"/>
  <c r="C155" i="2"/>
  <c r="F162" i="2" s="1"/>
  <c r="G154" i="2"/>
  <c r="F154" i="2"/>
  <c r="G153" i="2"/>
  <c r="G152" i="2"/>
  <c r="F152" i="2"/>
  <c r="G151" i="2"/>
  <c r="F151" i="2"/>
  <c r="G150" i="2"/>
  <c r="F150" i="2"/>
  <c r="G149" i="2"/>
  <c r="G148" i="2"/>
  <c r="F148" i="2"/>
  <c r="G147" i="2"/>
  <c r="F147" i="2"/>
  <c r="G146" i="2"/>
  <c r="F146" i="2"/>
  <c r="G145" i="2"/>
  <c r="G144" i="2"/>
  <c r="F144" i="2"/>
  <c r="G143" i="2"/>
  <c r="F143" i="2"/>
  <c r="G142" i="2"/>
  <c r="F142" i="2"/>
  <c r="G141" i="2"/>
  <c r="G140" i="2"/>
  <c r="F140" i="2"/>
  <c r="G139" i="2"/>
  <c r="F139" i="2"/>
  <c r="G138" i="2"/>
  <c r="G155" i="2" s="1"/>
  <c r="F138" i="2"/>
  <c r="D129" i="2"/>
  <c r="G136" i="2" s="1"/>
  <c r="C129" i="2"/>
  <c r="F136" i="2" s="1"/>
  <c r="F125" i="2"/>
  <c r="G124" i="2"/>
  <c r="F122" i="2"/>
  <c r="G120" i="2"/>
  <c r="F120" i="2"/>
  <c r="G117" i="2"/>
  <c r="F116" i="2"/>
  <c r="F115" i="2"/>
  <c r="F113" i="2"/>
  <c r="D100" i="2"/>
  <c r="C100" i="2"/>
  <c r="G99" i="2"/>
  <c r="G98" i="2"/>
  <c r="F98" i="2"/>
  <c r="G97" i="2"/>
  <c r="G96" i="2"/>
  <c r="F96" i="2"/>
  <c r="G95" i="2"/>
  <c r="G94" i="2"/>
  <c r="F94" i="2"/>
  <c r="G93" i="2"/>
  <c r="G100" i="2" s="1"/>
  <c r="C77" i="2"/>
  <c r="F70" i="2" s="1"/>
  <c r="F73" i="2"/>
  <c r="F72" i="2"/>
  <c r="F71" i="2"/>
  <c r="C58" i="2"/>
  <c r="F64" i="2" s="1"/>
  <c r="D45" i="2"/>
  <c r="C290" i="2"/>
  <c r="D290" i="2"/>
  <c r="C292" i="2"/>
  <c r="D293" i="2"/>
  <c r="D292" i="2"/>
  <c r="C300" i="2"/>
  <c r="C293" i="2"/>
  <c r="F292" i="2"/>
  <c r="D300" i="2"/>
  <c r="F210" i="2" l="1"/>
  <c r="F193" i="2"/>
  <c r="F196" i="2"/>
  <c r="F201" i="2"/>
  <c r="F204" i="2"/>
  <c r="F175" i="2"/>
  <c r="F177" i="2"/>
  <c r="F180" i="2"/>
  <c r="G135" i="2"/>
  <c r="F112" i="2"/>
  <c r="G116" i="2"/>
  <c r="F121" i="2"/>
  <c r="G125" i="2"/>
  <c r="F130" i="2"/>
  <c r="G112" i="2"/>
  <c r="F117" i="2"/>
  <c r="G121" i="2"/>
  <c r="F126" i="2"/>
  <c r="F131" i="2"/>
  <c r="F114" i="2"/>
  <c r="G118" i="2"/>
  <c r="F123" i="2"/>
  <c r="F128" i="2"/>
  <c r="G133" i="2"/>
  <c r="G126" i="2"/>
  <c r="G131" i="2"/>
  <c r="G113" i="2"/>
  <c r="F118" i="2"/>
  <c r="G122" i="2"/>
  <c r="F127" i="2"/>
  <c r="F133" i="2"/>
  <c r="G114" i="2"/>
  <c r="F119" i="2"/>
  <c r="F124" i="2"/>
  <c r="G128" i="2"/>
  <c r="F134" i="2"/>
  <c r="F135" i="2"/>
  <c r="F75" i="2"/>
  <c r="F76" i="2"/>
  <c r="F55" i="2"/>
  <c r="F56" i="2"/>
  <c r="F59" i="2"/>
  <c r="F60" i="2"/>
  <c r="F62" i="2"/>
  <c r="F63" i="2"/>
  <c r="F53" i="2"/>
  <c r="F416" i="3"/>
  <c r="G435" i="3"/>
  <c r="F424" i="3"/>
  <c r="G436" i="3"/>
  <c r="F436" i="3"/>
  <c r="G437" i="3"/>
  <c r="F432" i="3"/>
  <c r="F428" i="3"/>
  <c r="F24" i="3"/>
  <c r="F25" i="3"/>
  <c r="F16" i="3"/>
  <c r="F17" i="3"/>
  <c r="F220" i="2"/>
  <c r="G220" i="2"/>
  <c r="F60" i="5"/>
  <c r="F210" i="3"/>
  <c r="F528" i="3"/>
  <c r="F18" i="3"/>
  <c r="F26" i="3"/>
  <c r="G221" i="3"/>
  <c r="G225" i="3"/>
  <c r="G227" i="3" s="1"/>
  <c r="G243" i="3"/>
  <c r="G249" i="3" s="1"/>
  <c r="G247" i="3"/>
  <c r="F547" i="3"/>
  <c r="F551" i="3"/>
  <c r="F12" i="3"/>
  <c r="F19" i="3"/>
  <c r="F191" i="3"/>
  <c r="F214" i="3" s="1"/>
  <c r="F195" i="3"/>
  <c r="F199" i="3"/>
  <c r="F203" i="3"/>
  <c r="F207" i="3"/>
  <c r="F211" i="3"/>
  <c r="F290" i="3"/>
  <c r="F294" i="3"/>
  <c r="F298" i="3"/>
  <c r="F302" i="3"/>
  <c r="F417" i="3"/>
  <c r="F421" i="3"/>
  <c r="F425" i="3"/>
  <c r="F429" i="3"/>
  <c r="F433" i="3"/>
  <c r="F437" i="3"/>
  <c r="F517" i="3"/>
  <c r="F521" i="3"/>
  <c r="F525" i="3"/>
  <c r="F529" i="3"/>
  <c r="F540" i="3"/>
  <c r="F544" i="3"/>
  <c r="F548" i="3"/>
  <c r="F552" i="3"/>
  <c r="F14" i="3"/>
  <c r="F21" i="3"/>
  <c r="F192" i="3"/>
  <c r="F196" i="3"/>
  <c r="F200" i="3"/>
  <c r="F204" i="3"/>
  <c r="F208" i="3"/>
  <c r="F212" i="3"/>
  <c r="F287" i="3"/>
  <c r="F291" i="3"/>
  <c r="F295" i="3"/>
  <c r="F299" i="3"/>
  <c r="F418" i="3"/>
  <c r="F422" i="3"/>
  <c r="F426" i="3"/>
  <c r="F430" i="3"/>
  <c r="F434" i="3"/>
  <c r="F438" i="3"/>
  <c r="F514" i="3"/>
  <c r="F518" i="3"/>
  <c r="F522" i="3"/>
  <c r="F526" i="3"/>
  <c r="F530" i="3"/>
  <c r="F537" i="3"/>
  <c r="F541" i="3"/>
  <c r="F545" i="3"/>
  <c r="F549" i="3"/>
  <c r="F553" i="3"/>
  <c r="F22" i="3"/>
  <c r="F193" i="3"/>
  <c r="F197" i="3"/>
  <c r="F201" i="3"/>
  <c r="F205" i="3"/>
  <c r="F209" i="3"/>
  <c r="F288" i="3"/>
  <c r="F292" i="3"/>
  <c r="F296" i="3"/>
  <c r="F300" i="3"/>
  <c r="F419" i="3"/>
  <c r="F423" i="3"/>
  <c r="F427" i="3"/>
  <c r="F431" i="3"/>
  <c r="F435" i="3"/>
  <c r="F515" i="3"/>
  <c r="F519" i="3"/>
  <c r="F523" i="3"/>
  <c r="F527" i="3"/>
  <c r="F538" i="3"/>
  <c r="F542" i="3"/>
  <c r="F546" i="3"/>
  <c r="F550" i="3"/>
  <c r="F54" i="2"/>
  <c r="F61" i="2"/>
  <c r="F74" i="2"/>
  <c r="F77" i="2" s="1"/>
  <c r="F95" i="2"/>
  <c r="F99" i="2"/>
  <c r="G115" i="2"/>
  <c r="G119" i="2"/>
  <c r="G123" i="2"/>
  <c r="G127" i="2"/>
  <c r="G130" i="2"/>
  <c r="G134" i="2"/>
  <c r="G158" i="2"/>
  <c r="F174" i="2"/>
  <c r="F182" i="2"/>
  <c r="F195" i="2"/>
  <c r="F203" i="2"/>
  <c r="F209" i="2"/>
  <c r="F197" i="2"/>
  <c r="F205" i="2"/>
  <c r="F211" i="2"/>
  <c r="F57" i="2"/>
  <c r="F132" i="2"/>
  <c r="F141" i="2"/>
  <c r="F155" i="2" s="1"/>
  <c r="F145" i="2"/>
  <c r="F149" i="2"/>
  <c r="F153" i="2"/>
  <c r="F156" i="2"/>
  <c r="F160" i="2"/>
  <c r="F178" i="2"/>
  <c r="F185" i="2"/>
  <c r="F198" i="2"/>
  <c r="F206" i="2"/>
  <c r="F212" i="2"/>
  <c r="F93" i="2"/>
  <c r="F100" i="2" s="1"/>
  <c r="F97" i="2"/>
  <c r="G132" i="2"/>
  <c r="F199" i="2"/>
  <c r="F213" i="2"/>
  <c r="F200" i="2"/>
  <c r="F214" i="2"/>
  <c r="F215" i="2"/>
  <c r="F158" i="2"/>
  <c r="F194" i="2"/>
  <c r="G440" i="3" l="1"/>
  <c r="F208" i="2"/>
  <c r="G129" i="2"/>
  <c r="F129" i="2"/>
  <c r="F58" i="2"/>
  <c r="F440" i="3"/>
  <c r="F15" i="3"/>
  <c r="F179" i="2"/>
</calcChain>
</file>

<file path=xl/sharedStrings.xml><?xml version="1.0" encoding="utf-8"?>
<sst xmlns="http://schemas.openxmlformats.org/spreadsheetml/2006/main" count="2010" uniqueCount="1501">
  <si>
    <t>Harmonised Transparency Template</t>
  </si>
  <si>
    <t>2021 Version</t>
  </si>
  <si>
    <t>Singapore</t>
  </si>
  <si>
    <t>OCBC Bank Singapore</t>
  </si>
  <si>
    <t>Reporting Date: 18/11/2021</t>
  </si>
  <si>
    <t>Cut-off Date: 31/10/2021</t>
  </si>
  <si>
    <t>Index</t>
  </si>
  <si>
    <t>Worksheet A: HTT General</t>
  </si>
  <si>
    <t>Tab 1: Harmonised Transparency Template</t>
  </si>
  <si>
    <t>Worksheet B1: HTT Mortgage Assets</t>
  </si>
  <si>
    <t>Worksheet C: HTT Harmonised Glossary</t>
  </si>
  <si>
    <t>Covered Bond Label Disclaimer</t>
  </si>
  <si>
    <t>Worksheet D: ACT and Other Information</t>
  </si>
  <si>
    <t xml:space="preserve">A. Harmonised Transparency Template - General Information </t>
  </si>
  <si>
    <t>HTT 2021</t>
  </si>
  <si>
    <t>Reporting in Domestic Currency</t>
  </si>
  <si>
    <t>SGD</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</si>
  <si>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</si>
  <si>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</si>
  <si>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</si>
  <si>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</si>
  <si>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</si>
  <si>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</si>
  <si>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</si>
  <si>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</si>
  <si>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</si>
  <si>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</si>
  <si>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</si>
  <si>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</si>
  <si>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</si>
  <si>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</si>
  <si>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</si>
  <si>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https://www.ocbc.com/group/investors/cover-bond.html</t>
  </si>
  <si>
    <t>G.1.1.4</t>
  </si>
  <si>
    <t>Cut-off date</t>
  </si>
  <si>
    <t>OG.1.1.1</t>
  </si>
  <si>
    <t>OG.1.1.2</t>
  </si>
  <si>
    <t>OG.1.1.3</t>
  </si>
  <si>
    <t>OG.1.1.4</t>
  </si>
  <si>
    <t>OG.1.1.5</t>
  </si>
  <si>
    <t>OG.1.1.6</t>
  </si>
  <si>
    <t>OG.1.1.7</t>
  </si>
  <si>
    <t>OG.1.1.8</t>
  </si>
  <si>
    <t>G.2.1.1</t>
  </si>
  <si>
    <t>UCITS Compliance (Y/N)</t>
  </si>
  <si>
    <t>N</t>
  </si>
  <si>
    <t>G.2.1.2</t>
  </si>
  <si>
    <t>CRR Compliance (Y/N)</t>
  </si>
  <si>
    <t>G.2.1.3</t>
  </si>
  <si>
    <t>LCR status</t>
  </si>
  <si>
    <t>https://www.coveredbondlabel.com/issuer/137/</t>
  </si>
  <si>
    <t>OG.2.1.1</t>
  </si>
  <si>
    <t>OG.2.1.2</t>
  </si>
  <si>
    <t>OG.2.1.3</t>
  </si>
  <si>
    <t>OG.2.1.4</t>
  </si>
  <si>
    <t>OG.2.1.5</t>
  </si>
  <si>
    <t>OG.2.1.6</t>
  </si>
  <si>
    <t>1.General Information</t>
  </si>
  <si>
    <t>Nominal (mn)</t>
  </si>
  <si>
    <t>G.3.1.1</t>
  </si>
  <si>
    <t>Total Cover Assets</t>
  </si>
  <si>
    <t>G.3.1.2</t>
  </si>
  <si>
    <t>Outstanding Covered Bonds</t>
  </si>
  <si>
    <t>OG.3.1.1</t>
  </si>
  <si>
    <t>Cover Pool Size [NPV] (mn)</t>
  </si>
  <si>
    <t>ND2</t>
  </si>
  <si>
    <t>OG.3.1.2</t>
  </si>
  <si>
    <t>Outstanding Covered Bonds [NPV] (mn)</t>
  </si>
  <si>
    <t>OG.3.1.3</t>
  </si>
  <si>
    <t>OG.3.1.4</t>
  </si>
  <si>
    <t xml:space="preserve">2. Over-collateralisation (OC) </t>
  </si>
  <si>
    <t>Legal / Regulatory</t>
  </si>
  <si>
    <t>Actual</t>
  </si>
  <si>
    <t>Minimum Committed</t>
  </si>
  <si>
    <t>Purpose</t>
  </si>
  <si>
    <t>G.3.2.1</t>
  </si>
  <si>
    <t>OC (%)</t>
  </si>
  <si>
    <t>Ratings</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</si>
  <si>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</si>
  <si>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</si>
  <si>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</si>
  <si>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</si>
  <si>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</si>
  <si>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</si>
  <si>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</si>
  <si>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</si>
  <si>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</si>
  <si>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</si>
  <si>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</si>
  <si>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</si>
  <si>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</si>
  <si>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</si>
  <si>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</si>
  <si>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</si>
  <si>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</si>
  <si>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</si>
  <si>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</si>
  <si>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</si>
  <si>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</si>
  <si>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</si>
  <si>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</si>
  <si>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</si>
  <si>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</si>
  <si>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</si>
  <si>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</si>
  <si>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</si>
  <si>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</si>
  <si>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</si>
  <si>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</si>
  <si>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</si>
  <si>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</si>
  <si>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</si>
  <si>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</si>
  <si>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</si>
  <si>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</si>
  <si>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</si>
  <si>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</si>
  <si>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</si>
  <si>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</si>
  <si>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</si>
  <si>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</si>
  <si>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</si>
  <si>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</si>
  <si>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</si>
  <si>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</si>
  <si>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</si>
  <si>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</si>
  <si>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</si>
  <si>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</si>
  <si>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</si>
  <si>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</si>
  <si>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</si>
  <si>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</si>
  <si>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</si>
  <si>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</si>
  <si>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</si>
  <si>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</si>
  <si>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</si>
  <si>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</si>
  <si>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</si>
  <si>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</si>
  <si>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</si>
  <si>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</si>
  <si>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</si>
  <si>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</si>
  <si>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</si>
  <si>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</si>
  <si>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</si>
  <si>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</si>
  <si>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</si>
  <si>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</si>
  <si>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</si>
  <si>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</si>
  <si>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</si>
  <si>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</si>
  <si>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</si>
  <si>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</si>
  <si>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</si>
  <si>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</si>
  <si>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</si>
  <si>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</si>
  <si>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</si>
  <si>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</si>
  <si>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</si>
  <si>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</si>
  <si>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</si>
  <si>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</si>
  <si>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</si>
  <si>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</si>
  <si>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</si>
  <si>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</si>
  <si>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</si>
  <si>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</si>
  <si>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</si>
  <si>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</si>
  <si>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</si>
  <si>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</si>
  <si>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</si>
  <si>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</si>
  <si>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</si>
  <si>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</si>
  <si>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</si>
  <si>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</si>
  <si>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</si>
  <si>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</si>
  <si>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</si>
  <si>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</si>
  <si>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</si>
  <si>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</si>
  <si>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</si>
  <si>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</si>
  <si>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</si>
  <si>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</si>
  <si>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</si>
  <si>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</si>
  <si>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</si>
  <si>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</si>
  <si>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</si>
  <si>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</si>
  <si>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</si>
  <si>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</si>
  <si>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</si>
  <si>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</si>
  <si>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</si>
  <si>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</si>
  <si>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</si>
  <si>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</si>
  <si>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</si>
  <si>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</si>
  <si>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</si>
  <si>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</si>
  <si>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</si>
  <si>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</si>
  <si>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</si>
  <si>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</si>
  <si>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</si>
  <si>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</si>
  <si>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</si>
  <si>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</si>
  <si>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</si>
  <si>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</si>
  <si>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</si>
  <si>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</si>
  <si>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</si>
  <si>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</si>
  <si>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</si>
  <si>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</si>
  <si>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</si>
  <si>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</si>
  <si>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</si>
  <si>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</si>
  <si>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</si>
  <si>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</si>
  <si>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</si>
  <si>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</si>
  <si>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</si>
  <si>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</si>
  <si>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</si>
  <si>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</si>
  <si>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</si>
  <si>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</si>
  <si>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</si>
  <si>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</si>
  <si>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</si>
  <si>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</si>
  <si>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</si>
  <si>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</si>
  <si>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</si>
  <si>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</si>
  <si>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</si>
  <si>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</si>
  <si>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</si>
  <si>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</si>
  <si>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</si>
  <si>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</si>
  <si>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</si>
  <si>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</si>
  <si>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</si>
  <si>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</si>
  <si>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</si>
  <si>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</si>
  <si>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</si>
  <si>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</si>
  <si>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</si>
  <si>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</si>
  <si>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</si>
  <si>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</si>
  <si>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</si>
  <si>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</si>
  <si>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</si>
  <si>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</si>
  <si>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</si>
  <si>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</si>
  <si>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</si>
  <si>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</si>
  <si>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</si>
  <si>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</si>
  <si>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</si>
  <si>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</si>
  <si>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</si>
  <si>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</si>
  <si>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</si>
  <si>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</si>
  <si>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</si>
  <si>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</si>
  <si>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</si>
  <si>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</si>
  <si>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</si>
  <si>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</si>
  <si>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</si>
  <si>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</si>
  <si>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</si>
  <si>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</si>
  <si>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</si>
  <si>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</si>
  <si>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</si>
  <si>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</si>
  <si>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</si>
  <si>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</si>
  <si>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</si>
  <si>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</si>
  <si>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</si>
  <si>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</si>
  <si>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</si>
  <si>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</si>
  <si>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</si>
  <si>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</si>
  <si>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</si>
  <si>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</si>
  <si>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</si>
  <si>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</si>
  <si>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</si>
  <si>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</si>
  <si>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</si>
  <si>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</si>
  <si>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</si>
  <si>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</si>
  <si>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</si>
  <si>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</si>
  <si>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</si>
  <si>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</si>
  <si>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</si>
  <si>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</si>
  <si>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</si>
  <si>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</si>
  <si>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</si>
  <si>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</si>
  <si>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</si>
  <si>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</si>
  <si>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</si>
  <si>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</si>
  <si>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</si>
  <si>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</si>
  <si>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</si>
  <si>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</si>
  <si>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Intra-group</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</si>
  <si>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</si>
  <si>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</si>
  <si>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</si>
  <si>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</si>
  <si>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</si>
  <si>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</si>
  <si>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</si>
  <si>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</si>
  <si>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</si>
  <si>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</si>
  <si>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</si>
  <si>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</si>
  <si>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</si>
  <si>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</si>
  <si>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</si>
  <si>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</si>
  <si>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</si>
  <si>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</si>
  <si>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</si>
  <si>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</si>
  <si>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</si>
  <si>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</si>
  <si>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</si>
  <si>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</si>
  <si>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</si>
  <si>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</si>
  <si>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</si>
  <si>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</si>
  <si>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</si>
  <si>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</si>
  <si>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</si>
  <si>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</si>
  <si>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</si>
  <si>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</si>
  <si>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</si>
  <si>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</si>
  <si>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</si>
  <si>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</si>
  <si>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</si>
  <si>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</si>
  <si>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</si>
  <si>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</si>
  <si>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</si>
  <si>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</si>
  <si>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</si>
  <si>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</si>
  <si>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</si>
  <si>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</si>
  <si>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</si>
  <si>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</si>
  <si>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</si>
  <si>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</si>
  <si>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</si>
  <si>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</si>
  <si>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</si>
  <si>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</si>
  <si>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</si>
  <si>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</si>
  <si>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</si>
  <si>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</si>
  <si>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</si>
  <si>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</si>
  <si>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</si>
  <si>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</si>
  <si>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</si>
  <si>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</si>
  <si>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</si>
  <si>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</si>
  <si>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</si>
  <si>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</si>
  <si>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</si>
  <si>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</si>
  <si>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</si>
  <si>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</si>
  <si>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</si>
  <si>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</si>
  <si>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</si>
  <si>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</si>
  <si>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</si>
  <si>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</si>
  <si>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</si>
  <si>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</si>
  <si>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</si>
  <si>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</si>
  <si>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</si>
  <si>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</si>
  <si>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</si>
  <si>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</si>
  <si>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</si>
  <si>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</si>
  <si>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</si>
  <si>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</si>
  <si>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</si>
  <si>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</si>
  <si>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</si>
  <si>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</si>
  <si>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</si>
  <si>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</si>
  <si>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</si>
  <si>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</si>
  <si>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</si>
  <si>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</si>
  <si>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</si>
  <si>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</si>
  <si>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</si>
  <si>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</si>
  <si>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</si>
  <si>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</si>
  <si>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</si>
  <si>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</si>
  <si>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</si>
  <si>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</si>
  <si>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Cash Manager</t>
  </si>
  <si>
    <t>OG.6.1.4</t>
  </si>
  <si>
    <t>Account Bank</t>
  </si>
  <si>
    <t>OG.6.1.5</t>
  </si>
  <si>
    <t>Stand-by Account Bank</t>
  </si>
  <si>
    <t>OG.6.1.6</t>
  </si>
  <si>
    <t>Servicer</t>
  </si>
  <si>
    <t>OG.6.1.7</t>
  </si>
  <si>
    <t>Interest Rate Swap Provider</t>
  </si>
  <si>
    <t>OG.6.1.8</t>
  </si>
  <si>
    <t>Covered Bond Swap Provider</t>
  </si>
  <si>
    <t>OG.6.1.9</t>
  </si>
  <si>
    <t>Paying Agent</t>
  </si>
  <si>
    <t>The Bank of New York Mellon</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</si>
  <si>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</si>
  <si>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</si>
  <si>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</si>
  <si>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</si>
  <si>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</si>
  <si>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</si>
  <si>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</si>
  <si>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</si>
  <si>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</si>
  <si>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</si>
  <si>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</si>
  <si>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</si>
  <si>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</si>
  <si>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</si>
  <si>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</si>
  <si>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</si>
  <si>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</si>
  <si>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</si>
  <si>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</si>
  <si>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</si>
  <si>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</si>
  <si>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</si>
  <si>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</si>
  <si>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</si>
  <si>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</si>
  <si>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</si>
  <si>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</si>
  <si>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</si>
  <si>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</si>
  <si>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</si>
  <si>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</si>
  <si>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</si>
  <si>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</si>
  <si>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</si>
  <si>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</si>
  <si>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</si>
  <si>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</si>
  <si>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</si>
  <si>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</si>
  <si>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</si>
  <si>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</si>
  <si>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</si>
  <si>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</si>
  <si>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</si>
  <si>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</si>
  <si>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</si>
  <si>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</si>
  <si>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</si>
  <si>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</si>
  <si>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</si>
  <si>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</si>
  <si>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</si>
  <si>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</si>
  <si>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</si>
  <si>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</si>
  <si>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</si>
  <si>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</si>
  <si>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</si>
  <si>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</si>
  <si>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</si>
  <si>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</si>
  <si>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</si>
  <si>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</si>
  <si>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</si>
  <si>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</si>
  <si>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</si>
  <si>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</si>
  <si>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</si>
  <si>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</si>
  <si>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</si>
  <si>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</si>
  <si>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</si>
  <si>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</si>
  <si>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</si>
  <si>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</si>
  <si>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</si>
  <si>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10 largest exposures</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</si>
  <si>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</si>
  <si>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</si>
  <si>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</si>
  <si>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</si>
  <si>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</si>
  <si>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</si>
  <si>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</si>
  <si>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</si>
  <si>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</si>
  <si>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</si>
  <si>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</si>
  <si>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</si>
  <si>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</si>
  <si>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</si>
  <si>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</si>
  <si>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</si>
  <si>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</si>
  <si>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</si>
  <si>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</si>
  <si>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</si>
  <si>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</si>
  <si>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</si>
  <si>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</si>
  <si>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</si>
  <si>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</si>
  <si>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</si>
  <si>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</si>
  <si>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</si>
  <si>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</si>
  <si>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</si>
  <si>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</si>
  <si>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</si>
  <si>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</si>
  <si>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</si>
  <si>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</si>
  <si>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</si>
  <si>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</si>
  <si>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</si>
  <si>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</si>
  <si>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</si>
  <si>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</si>
  <si>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</si>
  <si>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</si>
  <si>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</si>
  <si>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</si>
  <si>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</si>
  <si>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</si>
  <si>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</si>
  <si>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</si>
  <si>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</si>
  <si>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</si>
  <si>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</si>
  <si>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</si>
  <si>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</si>
  <si>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</si>
  <si>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</si>
  <si>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</si>
  <si>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</si>
  <si>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</si>
  <si>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</si>
  <si>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</si>
  <si>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</si>
  <si>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</si>
  <si>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</si>
  <si>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</si>
  <si>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</si>
  <si>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</si>
  <si>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</si>
  <si>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</si>
  <si>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</si>
  <si>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</si>
  <si>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</si>
  <si>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</si>
  <si>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</si>
  <si>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</si>
  <si>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</si>
  <si>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</si>
  <si>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</si>
  <si>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</si>
  <si>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</si>
  <si>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</si>
  <si>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</si>
  <si>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</si>
  <si>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</si>
  <si>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</si>
  <si>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</si>
  <si>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</si>
  <si>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</si>
  <si>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</si>
  <si>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</si>
  <si>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</si>
  <si>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</si>
  <si>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</si>
  <si>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</si>
  <si>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Core Central Region (CCR)</t>
  </si>
  <si>
    <t>M.7.5.2</t>
  </si>
  <si>
    <t>Rest Central Region (RCR)</t>
  </si>
  <si>
    <t>M.7.5.3</t>
  </si>
  <si>
    <t>Outside Central Region (OCR)</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</si>
  <si>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</si>
  <si>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</si>
  <si>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</si>
  <si>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</si>
  <si>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</si>
  <si>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</si>
  <si>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</si>
  <si>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</si>
  <si>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</si>
  <si>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</si>
  <si>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</si>
  <si>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</si>
  <si>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</si>
  <si>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</si>
  <si>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</si>
  <si>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</si>
  <si>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</si>
  <si>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</si>
  <si>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</si>
  <si>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</si>
  <si>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</si>
  <si>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</si>
  <si>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</si>
  <si>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</si>
  <si>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</si>
  <si>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</si>
  <si>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</si>
  <si>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</si>
  <si>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</si>
  <si>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</si>
  <si>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</si>
  <si>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</si>
  <si>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</si>
  <si>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</si>
  <si>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</si>
  <si>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</si>
  <si>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</si>
  <si>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</si>
  <si>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</si>
  <si>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</si>
  <si>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</si>
  <si>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</si>
  <si>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</si>
  <si>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</si>
  <si>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</si>
  <si>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</si>
  <si>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</si>
  <si>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</si>
  <si>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</si>
  <si>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</si>
  <si>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</si>
  <si>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</si>
  <si>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</si>
  <si>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</si>
  <si>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</si>
  <si>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</si>
  <si>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</si>
  <si>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</si>
  <si>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</si>
  <si>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</si>
  <si>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</si>
  <si>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</si>
  <si>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</si>
  <si>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</si>
  <si>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</si>
  <si>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</si>
  <si>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</si>
  <si>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</si>
  <si>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</si>
  <si>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</si>
  <si>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</si>
  <si>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</si>
  <si>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</si>
  <si>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 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</si>
  <si>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</si>
  <si>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</si>
  <si>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</si>
  <si>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</si>
  <si>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</si>
  <si>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</si>
  <si>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</si>
  <si>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</si>
  <si>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</si>
  <si>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</si>
  <si>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</si>
  <si>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</si>
  <si>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</si>
  <si>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</si>
  <si>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</si>
  <si>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</si>
  <si>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</si>
  <si>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</si>
  <si>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</si>
  <si>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</si>
  <si>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</si>
  <si>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</si>
  <si>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</si>
  <si>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</si>
  <si>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</si>
  <si>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</si>
  <si>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</si>
  <si>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up to and including SG$500,000</t>
  </si>
  <si>
    <t>M.7A.10.3</t>
  </si>
  <si>
    <t>&gt;SG$500,000 up to and including SG$1,000,000</t>
  </si>
  <si>
    <t>M.7A.10.4</t>
  </si>
  <si>
    <t>&gt;SG$1,000,000 up to and including SG$1,500,000</t>
  </si>
  <si>
    <t>M.7A.10.5</t>
  </si>
  <si>
    <t>&gt;SG$1,500,000 up to and including SG$2,000,000</t>
  </si>
  <si>
    <t>M.7A.10.6</t>
  </si>
  <si>
    <t>&gt;SG$2,000,000 up to and including SG$2,500,000</t>
  </si>
  <si>
    <t>M.7A.10.7</t>
  </si>
  <si>
    <t>&gt;SG$2,500,000 up to and including SG$3,000,000</t>
  </si>
  <si>
    <t>M.7A.10.8</t>
  </si>
  <si>
    <t>&gt;SG$3,000,000 up to and including SG$3,500,000</t>
  </si>
  <si>
    <t>M.7A.10.9</t>
  </si>
  <si>
    <t>&gt;SG$3,500,000 up to and including SG$4,000,000</t>
  </si>
  <si>
    <t>M.7A.10.10</t>
  </si>
  <si>
    <t>&gt;SG$4,000,000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</si>
  <si>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</si>
  <si>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</si>
  <si>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</si>
  <si>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</si>
  <si>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</si>
  <si>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</si>
  <si>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</si>
  <si>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</si>
  <si>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</si>
  <si>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</si>
  <si>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</si>
  <si>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</si>
  <si>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</si>
  <si>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</si>
  <si>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</si>
  <si>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</si>
  <si>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</si>
  <si>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</si>
  <si>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</si>
  <si>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</si>
  <si>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</si>
  <si>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</si>
  <si>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</si>
  <si>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</si>
  <si>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</si>
  <si>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</si>
  <si>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</si>
  <si>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</si>
  <si>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</si>
  <si>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</si>
  <si>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</si>
  <si>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</si>
  <si>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</si>
  <si>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</si>
  <si>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</si>
  <si>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</si>
  <si>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</si>
  <si>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</si>
  <si>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</si>
  <si>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</si>
  <si>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</si>
  <si>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</si>
  <si>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</si>
  <si>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</si>
  <si>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</si>
  <si>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</si>
  <si>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</si>
  <si>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</si>
  <si>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</si>
  <si>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</si>
  <si>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</si>
  <si>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</si>
  <si>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</si>
  <si>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</si>
  <si>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</si>
  <si>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</si>
  <si>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</si>
  <si>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</si>
  <si>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</si>
  <si>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</si>
  <si>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</si>
  <si>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</si>
  <si>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</si>
  <si>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</si>
  <si>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</si>
  <si>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</si>
  <si>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</si>
  <si>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</si>
  <si>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</si>
  <si>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</si>
  <si>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</si>
  <si>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</si>
  <si>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</si>
  <si>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</si>
  <si>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</si>
  <si>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</si>
  <si>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M.7A.13.6</t>
  </si>
  <si>
    <t>OM.7A.13.1</t>
  </si>
  <si>
    <t>OM.7A.13.2</t>
  </si>
  <si>
    <t>OM.7A.13.3</t>
  </si>
  <si>
    <t>OM.7A.13.4</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</si>
  <si>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</si>
  <si>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</si>
  <si>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</si>
  <si>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</si>
  <si>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</si>
  <si>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</si>
  <si>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</si>
  <si>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</si>
  <si>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</si>
  <si>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</si>
  <si>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</si>
  <si>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</si>
  <si>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</si>
  <si>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</si>
  <si>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</si>
  <si>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</si>
  <si>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</si>
  <si>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</si>
  <si>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</si>
  <si>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</si>
  <si>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</si>
  <si>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</si>
  <si>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</si>
  <si>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</si>
  <si>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</si>
  <si>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</si>
  <si>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</si>
  <si>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</si>
  <si>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</si>
  <si>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</si>
  <si>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</si>
  <si>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</si>
  <si>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</si>
  <si>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</si>
  <si>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</si>
  <si>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</si>
  <si>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</si>
  <si>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</si>
  <si>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</si>
  <si>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</si>
  <si>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</si>
  <si>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</si>
  <si>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</si>
  <si>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</si>
  <si>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</si>
  <si>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</si>
  <si>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</si>
  <si>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</si>
  <si>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</si>
  <si>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</si>
  <si>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</si>
  <si>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</si>
  <si>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</si>
  <si>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</si>
  <si>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</si>
  <si>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</si>
  <si>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</si>
  <si>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</si>
  <si>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</si>
  <si>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</si>
  <si>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</si>
  <si>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</si>
  <si>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</si>
  <si>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</si>
  <si>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</si>
  <si>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</si>
  <si>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</si>
  <si>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</si>
  <si>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</si>
  <si>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</si>
  <si>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</si>
  <si>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</si>
  <si>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</si>
  <si>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</si>
  <si>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</si>
  <si>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</si>
  <si>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</si>
  <si>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</si>
  <si>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</si>
  <si>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</si>
  <si>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</si>
  <si>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</si>
  <si>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</si>
  <si>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</si>
  <si>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</si>
  <si>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</si>
  <si>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no data</t>
  </si>
  <si>
    <t>M.7A.17.11</t>
  </si>
  <si>
    <t>OM.7A.17.1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</si>
  <si>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</si>
  <si>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</si>
  <si>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</si>
  <si>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</si>
  <si>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</si>
  <si>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</si>
  <si>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</si>
  <si>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</si>
  <si>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</si>
  <si>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</si>
  <si>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</si>
  <si>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</si>
  <si>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</si>
  <si>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</si>
  <si>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other</t>
  </si>
  <si>
    <t>M.2A.18.8</t>
  </si>
  <si>
    <t>OM.7A.18.1</t>
  </si>
  <si>
    <t>19. New Residential Property - optional</t>
  </si>
  <si>
    <t>M.2A.19.1</t>
  </si>
  <si>
    <t>New Property</t>
  </si>
  <si>
    <t>M.2A.19.2</t>
  </si>
  <si>
    <t>Existing property</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</si>
  <si>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</si>
  <si>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</si>
  <si>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</si>
  <si>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</si>
  <si>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</si>
  <si>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</si>
  <si>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</si>
  <si>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</si>
  <si>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</si>
  <si>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</si>
  <si>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</si>
  <si>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</si>
  <si>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</si>
  <si>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</si>
  <si>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</si>
  <si>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</si>
  <si>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</si>
  <si>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</si>
  <si>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</si>
  <si>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</si>
  <si>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</si>
  <si>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</si>
  <si>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</si>
  <si>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</si>
  <si>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</si>
  <si>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</si>
  <si>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</si>
  <si>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</si>
  <si>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</si>
  <si>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</si>
  <si>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</si>
  <si>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</si>
  <si>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</si>
  <si>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</si>
  <si>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</si>
  <si>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</si>
  <si>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</si>
  <si>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</si>
  <si>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</si>
  <si>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</si>
  <si>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</si>
  <si>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</si>
  <si>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</si>
  <si>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</si>
  <si>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</si>
  <si>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</si>
  <si>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</si>
  <si>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</si>
  <si>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7B Commercial Cover Pool</t>
  </si>
  <si>
    <t>20. Loan Size Information</t>
  </si>
  <si>
    <t>M.7B.20.1</t>
  </si>
  <si>
    <t>M.7B.20.2</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</si>
  <si>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</si>
  <si>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</si>
  <si>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</si>
  <si>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</si>
  <si>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</si>
  <si>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</si>
  <si>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</si>
  <si>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</si>
  <si>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</si>
  <si>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</si>
  <si>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</si>
  <si>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</si>
  <si>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</si>
  <si>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</si>
  <si>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</si>
  <si>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</si>
  <si>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</si>
  <si>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</si>
  <si>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</si>
  <si>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</si>
  <si>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</si>
  <si>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</si>
  <si>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</si>
  <si>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</si>
  <si>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</si>
  <si>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</si>
  <si>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</si>
  <si>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</si>
  <si>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</si>
  <si>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</si>
  <si>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</si>
  <si>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</si>
  <si>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</si>
  <si>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</si>
  <si>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</si>
  <si>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</si>
  <si>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</si>
  <si>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</si>
  <si>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</si>
  <si>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</si>
  <si>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</si>
  <si>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</si>
  <si>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</si>
  <si>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</si>
  <si>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22.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</si>
  <si>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</si>
  <si>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</si>
  <si>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</si>
  <si>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</si>
  <si>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</si>
  <si>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</si>
  <si>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</si>
  <si>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</si>
  <si>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</si>
  <si>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</si>
  <si>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</si>
  <si>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</si>
  <si>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</si>
  <si>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</si>
  <si>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</si>
  <si>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</si>
  <si>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</si>
  <si>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</si>
  <si>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</si>
  <si>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Breakdown by Type</t>
  </si>
  <si>
    <t>% Commercial loans</t>
  </si>
  <si>
    <t>M.7B.23.1</t>
  </si>
  <si>
    <t>Retail</t>
  </si>
  <si>
    <t>M.7B.23.2</t>
  </si>
  <si>
    <t>Office</t>
  </si>
  <si>
    <t>M.7B.23.3</t>
  </si>
  <si>
    <t>Hotel/Tourism</t>
  </si>
  <si>
    <t>M.7B.23.4</t>
  </si>
  <si>
    <t>Shopping malls</t>
  </si>
  <si>
    <t>M.7B.23.5</t>
  </si>
  <si>
    <t>Industry</t>
  </si>
  <si>
    <t>M.7B.23.6</t>
  </si>
  <si>
    <t>Agriculture</t>
  </si>
  <si>
    <t>M.7B.23.7</t>
  </si>
  <si>
    <t>Other commercially used</t>
  </si>
  <si>
    <t>M.7B.23.8</t>
  </si>
  <si>
    <t xml:space="preserve">Hospital </t>
  </si>
  <si>
    <t>M.7B.23.9</t>
  </si>
  <si>
    <t xml:space="preserve">School </t>
  </si>
  <si>
    <t>M.7B.23.10</t>
  </si>
  <si>
    <t>other RE with a social relevant purpose</t>
  </si>
  <si>
    <t>M.7B.23.11</t>
  </si>
  <si>
    <t>Land</t>
  </si>
  <si>
    <t>M.7B.23.12</t>
  </si>
  <si>
    <t>Property developers / Bulding under construction</t>
  </si>
  <si>
    <t>M.7B.23.13</t>
  </si>
  <si>
    <t>OM.7B.23.1</t>
  </si>
  <si>
    <t>OM.7B.23.2</t>
  </si>
  <si>
    <t>OM.7B.23.3</t>
  </si>
  <si>
    <t>OM.7B.23.4</t>
  </si>
  <si>
    <t>OM.7B.23.5</t>
  </si>
  <si>
    <t>OM.7B.23.6</t>
  </si>
  <si>
    <t>OM.7B.23.7</t>
  </si>
  <si>
    <t>OM.7B.23.8</t>
  </si>
  <si>
    <t>OM.7B.23.9</t>
  </si>
  <si>
    <t>OM.7B.23.10</t>
  </si>
  <si>
    <t>OM.7B.23.11</t>
  </si>
  <si>
    <t>OM.7B.23.12</t>
  </si>
  <si>
    <t>OM.7B.23.13</t>
  </si>
  <si>
    <t>OM.7B.23.14</t>
  </si>
  <si>
    <t>24. EPC  Information of the financed CRE - optional</t>
  </si>
  <si>
    <t>Number of CRE</t>
  </si>
  <si>
    <t>% No. of CRE</t>
  </si>
  <si>
    <t>M.2B.24.1</t>
  </si>
  <si>
    <t>M.2B.24.2</t>
  </si>
  <si>
    <t>M.2B.24.3</t>
  </si>
  <si>
    <t>M.2B.24.4</t>
  </si>
  <si>
    <t>M.2B.24.5</t>
  </si>
  <si>
    <t>M.2B.24.6</t>
  </si>
  <si>
    <t>M.2B.24.7</t>
  </si>
  <si>
    <t>M.2B.24.8</t>
  </si>
  <si>
    <t>M.2B.24.9</t>
  </si>
  <si>
    <t>M.2B.24.10</t>
  </si>
  <si>
    <t>M.2B.24.11</t>
  </si>
  <si>
    <t>M.2B.24.12</t>
  </si>
  <si>
    <t>M.2B.24.13</t>
  </si>
  <si>
    <t>M.2B.24.14</t>
  </si>
  <si>
    <t>M.2B.24.15</t>
  </si>
  <si>
    <t>M.2B.24.16</t>
  </si>
  <si>
    <t>M.2B.24.17</t>
  </si>
  <si>
    <t>M.2B.24.18</t>
  </si>
  <si>
    <t>M.2B.24.19</t>
  </si>
  <si>
    <t>OM.2B.24.1</t>
  </si>
  <si>
    <t>OM.2B.24.2</t>
  </si>
  <si>
    <t>OM.2B.24.3</t>
  </si>
  <si>
    <t>25. Average energy use intensity (kWh/m2) - optional</t>
  </si>
  <si>
    <t>M.2B.25.1</t>
  </si>
  <si>
    <t>M.2B.25.2</t>
  </si>
  <si>
    <t>M.2B.25.3</t>
  </si>
  <si>
    <t>M.2B.25.4</t>
  </si>
  <si>
    <t>M.2B.25.5</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</si>
  <si>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</si>
  <si>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</si>
  <si>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</si>
  <si>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</si>
  <si>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</si>
  <si>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</si>
  <si>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</si>
  <si>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</si>
  <si>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</si>
  <si>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</si>
  <si>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</si>
  <si>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</si>
  <si>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</si>
  <si>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</si>
  <si>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</si>
  <si>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</si>
  <si>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</si>
  <si>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 - optional</t>
  </si>
  <si>
    <t>M.2B.26.1</t>
  </si>
  <si>
    <t>M.2B.26.2</t>
  </si>
  <si>
    <t>M.2B.26.3</t>
  </si>
  <si>
    <t>M.2B.26.4</t>
  </si>
  <si>
    <t>M.2B.26.5</t>
  </si>
  <si>
    <t>M.2B.26.6</t>
  </si>
  <si>
    <t>M.2B.26.7</t>
  </si>
  <si>
    <t>M.2B.26.8</t>
  </si>
  <si>
    <t>M.2B.26.9</t>
  </si>
  <si>
    <t>M.2B.26.10</t>
  </si>
  <si>
    <t>M.2B.26.11</t>
  </si>
  <si>
    <t>OM.2B.26.1</t>
  </si>
  <si>
    <t>27. New Commercial Property - optional</t>
  </si>
  <si>
    <t>M.2B.27.1</t>
  </si>
  <si>
    <t>M.2B.27.2</t>
  </si>
  <si>
    <t>Existing Property</t>
  </si>
  <si>
    <t>M.2B.27.3</t>
  </si>
  <si>
    <t>M.2B.27.4</t>
  </si>
  <si>
    <t>M.2B.27.5</t>
  </si>
  <si>
    <t>C. Harmonised Transparency Template - Glossary</t>
  </si>
  <si>
    <t>The definitions below reflect the national specificities</t>
  </si>
  <si>
    <t>1. Glossary - Standard Harmonised Items</t>
  </si>
  <si>
    <t>Definition</t>
  </si>
  <si>
    <t>HG.1.1</t>
  </si>
  <si>
    <t>OC Calculation: Actual</t>
  </si>
  <si>
    <t xml:space="preserve">OC ratio as of Calculation Date _x000D_
	</t>
  </si>
  <si>
    <t>HG.1.2</t>
  </si>
  <si>
    <t>OC Calculation: Legal minimum</t>
  </si>
  <si>
    <t xml:space="preserve">Minimum OC ratio as required by MAS Notice 648_x000D_
	</t>
  </si>
  <si>
    <t>HG.1.3</t>
  </si>
  <si>
    <t>OC Calculation: Committed</t>
  </si>
  <si>
    <t xml:space="preserve">Minimum OC ratio as required by raters to maintain the current ratings of the Covered Bonds_x000D_
	</t>
  </si>
  <si>
    <t>HG.1.4</t>
  </si>
  <si>
    <t>Interest Rate Types</t>
  </si>
  <si>
    <t>"Fixed: Loans which are still within the lock-in period under the fixed rate packages_x000D_
	Floating: Loans with rates quoted against a reference rate (e.g. SOR, SIBOR, Board Rate, Deposit Rate, etc)"</t>
  </si>
  <si>
    <t>HG.1.5</t>
  </si>
  <si>
    <t>Residual Life Buckets of Cover assets [i.e. how is the contractual and/or expected residual life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</si>
  <si>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</si>
  <si>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HG.1.6</t>
  </si>
  <si>
    <t xml:space="preserve">Maturity Buckets of Covered Bonds [i.e. how is the contractual and/or expected maturity defined? What maturity structure (hard bullet, soft bullet, conditional pass through)? Under what conditions/circumstances? Etc.] </t>
  </si>
  <si>
    <t xml:space="preserve">Maturity Date is the Date on which each Series of Covered Bonds will be redeemed at their nominal amount then outstanding as per the Pricing Supplement for each issuance. </t>
  </si>
  <si>
    <t>HG.1.7</t>
  </si>
  <si>
    <t>LTVs: Definition</t>
  </si>
  <si>
    <t>Refer to OHG.4.1 and OHG.4.2.</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</si>
  <si>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</si>
  <si>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</si>
  <si>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</si>
  <si>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</si>
  <si>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</si>
  <si>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</si>
  <si>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</si>
  <si>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</si>
  <si>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Only residential housing mortgage loans are allowed under MAS Notice 648.</t>
  </si>
  <si>
    <t>HG.1.12</t>
  </si>
  <si>
    <t>Hedging Strategy (please explain how you address interest rate and currency risk)</t>
  </si>
  <si>
    <t>Please refer to sections "Cover Pool Swap", "Covered Bond Swap" and "Credit Structure" of each Issuer's Offering Circulars for further details.</t>
  </si>
  <si>
    <t>HG.1.13</t>
  </si>
  <si>
    <t>Non-performing loans</t>
  </si>
  <si>
    <t>Loan in the Portfolio which is more than 90 days past due.</t>
  </si>
  <si>
    <t>HG.1.14</t>
  </si>
  <si>
    <t>Sustainability - strategy pursued in the cover pool</t>
  </si>
  <si>
    <t>HG.1.15</t>
  </si>
  <si>
    <t>Subsidised Housing  (definitions of affordable, social housing)</t>
  </si>
  <si>
    <t>HG.1.16</t>
  </si>
  <si>
    <t>New Property and Existing Property</t>
  </si>
  <si>
    <t>HG.1.17</t>
  </si>
  <si>
    <t>OHG.1.1</t>
  </si>
  <si>
    <t>NPV assumptions (when stated)</t>
  </si>
  <si>
    <t xml:space="preserve">ND1_x000D_
	</t>
  </si>
  <si>
    <t>OHG.1.2</t>
  </si>
  <si>
    <t>OHG.1.3</t>
  </si>
  <si>
    <t>OHG.1.4</t>
  </si>
  <si>
    <t>OHG.1.5</t>
  </si>
  <si>
    <t>2. Glossary - ESG items (optional)</t>
  </si>
  <si>
    <t>HG.2.1</t>
  </si>
  <si>
    <t xml:space="preserve">Sustainability - strategy pursued in the cover pool </t>
  </si>
  <si>
    <t>HG.2.2</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</si>
  <si>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</si>
  <si>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</si>
  <si>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</si>
  <si>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</si>
  <si>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</si>
  <si>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</si>
  <si>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</si>
  <si>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</si>
  <si>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</si>
  <si>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</si>
  <si>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</si>
  <si>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</si>
  <si>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</si>
  <si>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</si>
  <si>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</si>
  <si>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</si>
  <si>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</si>
  <si>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</si>
  <si>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</si>
  <si>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</si>
  <si>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</si>
  <si>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HG.3.3</t>
  </si>
  <si>
    <t>Not available at the present time</t>
  </si>
  <si>
    <t>ND3</t>
  </si>
  <si>
    <t>OHG.3.1</t>
  </si>
  <si>
    <t>OHG.3.2</t>
  </si>
  <si>
    <t>OHG.3.3</t>
  </si>
  <si>
    <t>4. Glossary - Extra national and/or Issuer Items</t>
  </si>
  <si>
    <t>HG.4.1</t>
  </si>
  <si>
    <t>Buy-to-let loans</t>
  </si>
  <si>
    <t>"Buy-to-let" refers to properties that are purchased and declared by borrowers for investment purposes. Approvals of such loans are subject to the same regulatory requirements and assessment criteria as owner-occupied properties, i.e., based on the income of the borrowers constrained by total debt servicing capacity, loan-to-value limits, loans tenure, etc. Borrowers are personally liable to service the loans. Like loans for owner-occupied properties, interest-only loans are not permitted for buy-to-let loans.</t>
  </si>
  <si>
    <t>OHG.4.1</t>
  </si>
  <si>
    <t>Loan to Value (LTV) Information - UNINDEXED</t>
  </si>
  <si>
    <t xml:space="preserve">Calculated using current outstanding Principal Balance of the Loan(s) over the Valuation of the Residential Propert(ies) at loan approval. _x000D_
	</t>
  </si>
  <si>
    <t>OHG.4.2</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</si>
  <si>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</si>
  <si>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</si>
  <si>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OHG.4.3</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</si>
  <si>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</si>
  <si>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</si>
  <si>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OHG.4.4</t>
  </si>
  <si>
    <t>Substitute Assets - Cash</t>
  </si>
  <si>
    <t xml:space="preserve">Principal Receipts on the Loans in the Portfolio and Advances under the Intercompany Loan and Subordinated loan which have not been applied to acquire further Loans_x000D_
	</t>
  </si>
  <si>
    <t>OHG.4.5</t>
  </si>
  <si>
    <t>OCBC Global Covered Bond Programme - Investor Report</t>
  </si>
  <si>
    <t>Portfolio Cut-off Date:</t>
  </si>
  <si>
    <t>31-Oct-2021</t>
  </si>
  <si>
    <t>Calculation Date:</t>
  </si>
  <si>
    <t>01-Nov-2021</t>
  </si>
  <si>
    <t>Calculation Period:</t>
  </si>
  <si>
    <t>01-Oct-21 to 31-Oct-21</t>
  </si>
  <si>
    <r>
      <rPr>
        <sz val="11"/>
        <color indexed="8"/>
        <rFont val="Calibri"/>
        <family val="2"/>
      </rPr>
      <t>CBG</t>
    </r>
    <r>
      <rPr>
        <sz val="11"/>
        <color indexed="8"/>
        <rFont val="Calibri"/>
        <family val="2"/>
      </rPr>
      <t xml:space="preserve"> Payment Date:</t>
    </r>
  </si>
  <si>
    <t>15-Nov-2021</t>
  </si>
  <si>
    <r>
      <t xml:space="preserve">Date of </t>
    </r>
    <r>
      <rPr>
        <sz val="11"/>
        <color indexed="8"/>
        <rFont val="Calibri"/>
        <family val="2"/>
      </rPr>
      <t>Publication</t>
    </r>
    <r>
      <rPr>
        <sz val="11"/>
        <color indexed="8"/>
        <rFont val="Calibri"/>
        <family val="2"/>
      </rPr>
      <t>:</t>
    </r>
  </si>
  <si>
    <t>18-Nov-2021</t>
  </si>
  <si>
    <t>Transaction Parties</t>
  </si>
  <si>
    <t>Issuer:</t>
  </si>
  <si>
    <r>
      <t xml:space="preserve">Covered Bond Guarantor </t>
    </r>
    <r>
      <rPr>
        <sz val="11"/>
        <color indexed="8"/>
        <rFont val="Calibri"/>
        <family val="2"/>
      </rPr>
      <t>(CBG)</t>
    </r>
    <r>
      <rPr>
        <sz val="11"/>
        <color indexed="8"/>
        <rFont val="Calibri"/>
        <family val="2"/>
      </rPr>
      <t>:</t>
    </r>
  </si>
  <si>
    <t>Red Sail Pte. Ltd.</t>
  </si>
  <si>
    <t>Security Bond Trustee:</t>
  </si>
  <si>
    <t>The Bank of New York Mellon, Singapore Branch</t>
  </si>
  <si>
    <t>Bond Trustee:</t>
  </si>
  <si>
    <t>BNY Mellon Corporate Trustee Services Limited</t>
  </si>
  <si>
    <t>Servicer:</t>
  </si>
  <si>
    <t>Corporate Services Provider:</t>
  </si>
  <si>
    <t>Intertrust Singapore Corporate Services Pte. Ltd.</t>
  </si>
  <si>
    <t>Cash Manager:</t>
  </si>
  <si>
    <t>Asset Monitor:</t>
  </si>
  <si>
    <t>PricewaterhouseCoopers LLP</t>
  </si>
  <si>
    <t>Senior Unsecured Ratings</t>
  </si>
  <si>
    <t>Fitch</t>
  </si>
  <si>
    <t>Moody's</t>
  </si>
  <si>
    <t>OCBC Bank Singapore Short Term Senior Unsecured Rating</t>
  </si>
  <si>
    <t>F1+ (Stable)</t>
  </si>
  <si>
    <t>P-1 (Stable)</t>
  </si>
  <si>
    <t>OCBC Bank Singapore Long Term Senior Unsecured Rating</t>
  </si>
  <si>
    <t>AA- (Stable)</t>
  </si>
  <si>
    <t>Aa1 (Stable)</t>
  </si>
  <si>
    <t>Covered Bond Rating</t>
  </si>
  <si>
    <t>AAA (Stable)</t>
  </si>
  <si>
    <t>Aaa (Stable)</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</si>
  <si>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</si>
  <si>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</si>
  <si>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</si>
  <si>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</si>
  <si>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</si>
  <si>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</si>
  <si>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</si>
  <si>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</si>
  <si>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</si>
  <si>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</si>
  <si>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</si>
  <si>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</si>
  <si>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</si>
  <si>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</si>
  <si>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</si>
  <si>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</si>
  <si>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</si>
  <si>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</si>
  <si>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</si>
  <si>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</si>
  <si>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</si>
  <si>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</si>
  <si>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</si>
  <si>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</si>
  <si>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</si>
  <si>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</si>
  <si>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</si>
  <si>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</si>
  <si>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</si>
  <si>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</si>
  <si>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</si>
  <si>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</si>
  <si>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</si>
  <si>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</si>
  <si>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</si>
  <si>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</si>
  <si>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</si>
  <si>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</si>
  <si>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</si>
  <si>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</si>
  <si>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</si>
  <si>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</si>
  <si>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</si>
  <si>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</si>
  <si>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</si>
  <si>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</si>
  <si>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</si>
  <si>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</si>
  <si>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</si>
  <si>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</si>
  <si>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</si>
  <si>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</si>
  <si>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</si>
  <si>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</si>
  <si>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</si>
  <si>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</si>
  <si>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</si>
  <si>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</si>
  <si>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</si>
  <si>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</si>
  <si>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</si>
  <si>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</si>
  <si>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</si>
  <si>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</si>
  <si>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</si>
  <si>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</si>
  <si>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</si>
  <si>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</si>
  <si>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</si>
  <si>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</si>
  <si>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</si>
  <si>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</si>
  <si>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</si>
  <si>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</si>
  <si>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</si>
  <si>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</si>
  <si>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</si>
  <si>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</si>
  <si>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</si>
  <si>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</si>
  <si>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</si>
  <si>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</si>
  <si>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</si>
  <si>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</si>
  <si>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</si>
  <si>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</si>
  <si>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</si>
  <si>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</si>
  <si>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</si>
  <si>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</si>
  <si>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</si>
  <si>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</si>
  <si>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</si>
  <si>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</si>
  <si>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</si>
  <si>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</si>
  <si>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</si>
  <si>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</si>
  <si>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</si>
  <si>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</si>
  <si>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</si>
  <si>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</si>
  <si>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</si>
  <si>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</si>
  <si>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</si>
  <si>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</si>
  <si>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</si>
  <si>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</si>
  <si>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</si>
  <si>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</si>
  <si>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</si>
  <si>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</si>
  <si>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</si>
  <si>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</si>
  <si>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</si>
  <si>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</si>
  <si>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</si>
  <si>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</si>
  <si>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</si>
  <si>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</si>
  <si>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</si>
  <si>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</si>
  <si>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</si>
  <si>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</si>
  <si>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</si>
  <si>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</si>
  <si>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</si>
  <si>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</si>
  <si>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</si>
  <si>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</si>
  <si>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</si>
  <si>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</si>
  <si>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</si>
  <si>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</si>
  <si>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</si>
  <si>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</si>
  <si>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</si>
  <si>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</si>
  <si>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</si>
  <si>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</si>
  <si>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</si>
  <si>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</si>
  <si>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</si>
  <si>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</si>
  <si>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</si>
  <si>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</si>
  <si>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</si>
  <si>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</si>
  <si>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</si>
  <si>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</si>
  <si>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</si>
  <si>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</si>
  <si>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</si>
  <si>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</si>
  <si>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</si>
  <si>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</si>
  <si>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</si>
  <si>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</si>
  <si>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</si>
  <si>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</si>
  <si>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</si>
  <si>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</si>
  <si>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</si>
  <si>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</si>
  <si>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</si>
  <si>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</si>
  <si>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</si>
  <si>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</si>
  <si>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</si>
  <si>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</si>
  <si>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</si>
  <si>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</si>
  <si>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</si>
  <si>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</si>
  <si>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</si>
  <si>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</si>
  <si>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</si>
  <si>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</si>
  <si>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</si>
  <si>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</si>
  <si>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</si>
  <si>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</si>
  <si>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</si>
  <si>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</si>
  <si>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</si>
  <si>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</si>
  <si>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Czechia</t>
  </si>
  <si>
    <t>Subsidised housing</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</si>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</sst>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
    <numFmt numFmtId="167" formatCode="[$-409]d\-mmm\-yy;@"/>
    <numFmt numFmtId="168" formatCode="_(* #,##0_);_(* \(#,##0\);_(* &quot;-&quot;??_);_(@_)"/>
  </numFmts>
  <fonts count="4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10"/>
      <color theme="1"/>
      <name val="Arial"/>
      <family val="2"/>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sz val="11"/>
      <color indexed="8"/>
      <name val="Calibri"/>
      <family val="2"/>
    </font>
    <font>
      <b/>
      <u/>
      <sz val="11"/>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1"/>
      <color rgb="FF9C0006"/>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9" tint="0.39994506668294322"/>
        <bgColor auto="1"/>
      </patternFill>
    </fill>
    <fill>
      <patternFill patternType="solid">
        <fgColor rgb="FF847A75"/>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
      <patternFill patternType="solid">
        <fgColor rgb="FFFFC7CE"/>
      </patternFill>
    </fill>
  </fills>
  <borders count="3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41" fillId="9" borderId="0" applyNumberFormat="0" applyBorder="0" applyAlignment="0" applyProtection="0"/>
  </cellStyleXfs>
  <cellXfs count="225">
    <xf numFmtId="0" fontId="0" fillId="0" borderId="0" xfId="0"/>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xf numFmtId="0" fontId="6" fillId="0" borderId="5" xfId="0" applyFont="1" applyBorder="1"/>
    <xf numFmtId="0" fontId="7" fillId="0" borderId="0" xfId="0" applyFont="1" applyAlignment="1">
      <alignment horizontal="center"/>
    </xf>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xf>
    <xf numFmtId="0" fontId="13" fillId="0" borderId="0" xfId="0" applyFont="1"/>
    <xf numFmtId="0" fontId="4" fillId="0" borderId="0" xfId="3" applyFont="1" applyAlignment="1"/>
    <xf numFmtId="0" fontId="6" fillId="0" borderId="6" xfId="0" applyFont="1" applyBorder="1"/>
    <xf numFmtId="0" fontId="6" fillId="0" borderId="7" xfId="0" applyFont="1" applyBorder="1"/>
    <xf numFmtId="0" fontId="6" fillId="0" borderId="8" xfId="0" applyFont="1" applyBorder="1"/>
    <xf numFmtId="0" fontId="8" fillId="0" borderId="0" xfId="0" applyFont="1" applyAlignment="1">
      <alignment horizontal="left" vertical="center"/>
    </xf>
    <xf numFmtId="0" fontId="0" fillId="0" borderId="0" xfId="0" applyAlignment="1">
      <alignment horizontal="center" vertical="center" wrapText="1"/>
    </xf>
    <xf numFmtId="0" fontId="9" fillId="0" borderId="0" xfId="0" applyFont="1" applyAlignment="1">
      <alignment horizontal="center" vertical="center"/>
    </xf>
    <xf numFmtId="0" fontId="14"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horizontal="center" vertical="center" wrapText="1"/>
    </xf>
    <xf numFmtId="0" fontId="16" fillId="0" borderId="0" xfId="0" applyFont="1" applyAlignment="1">
      <alignment vertical="center" wrapText="1"/>
    </xf>
    <xf numFmtId="0" fontId="16" fillId="3" borderId="0" xfId="0" applyFont="1" applyFill="1" applyAlignment="1">
      <alignment horizontal="center" vertical="center" wrapText="1"/>
    </xf>
    <xf numFmtId="0" fontId="15" fillId="0" borderId="10" xfId="0" applyFont="1" applyBorder="1" applyAlignment="1">
      <alignment horizontal="center" vertical="center" wrapText="1"/>
    </xf>
    <xf numFmtId="0" fontId="16" fillId="0" borderId="0" xfId="0" applyFont="1" applyAlignment="1">
      <alignment horizontal="center" vertical="center" wrapText="1"/>
    </xf>
    <xf numFmtId="0" fontId="16" fillId="2" borderId="11" xfId="0" applyFont="1" applyFill="1" applyBorder="1" applyAlignment="1">
      <alignment horizontal="center" vertical="center" wrapText="1"/>
    </xf>
    <xf numFmtId="0" fontId="17" fillId="0" borderId="0" xfId="0" applyFont="1" applyAlignment="1">
      <alignment horizontal="center" vertical="center" wrapText="1"/>
    </xf>
    <xf numFmtId="0" fontId="5" fillId="0" borderId="12" xfId="3" quotePrefix="1" applyFill="1" applyBorder="1" applyAlignment="1">
      <alignment horizontal="center" vertical="center" wrapText="1"/>
    </xf>
    <xf numFmtId="0" fontId="5" fillId="0" borderId="12" xfId="3" applyFill="1" applyBorder="1" applyAlignment="1">
      <alignment horizontal="center" vertical="center" wrapText="1"/>
    </xf>
    <xf numFmtId="0" fontId="5" fillId="0" borderId="13" xfId="3" quotePrefix="1" applyFill="1" applyBorder="1" applyAlignment="1">
      <alignment horizontal="center" vertical="center" wrapText="1"/>
    </xf>
    <xf numFmtId="0" fontId="5" fillId="0" borderId="0" xfId="3" quotePrefix="1" applyFill="1" applyBorder="1" applyAlignment="1">
      <alignment horizontal="center" vertical="center" wrapText="1"/>
    </xf>
    <xf numFmtId="0" fontId="16" fillId="2" borderId="0" xfId="0" applyFont="1" applyFill="1" applyAlignment="1">
      <alignment horizontal="center" vertical="center" wrapText="1"/>
    </xf>
    <xf numFmtId="0" fontId="17" fillId="2" borderId="0" xfId="0" applyFont="1" applyFill="1" applyAlignment="1">
      <alignment horizontal="center" vertical="center" wrapText="1"/>
    </xf>
    <xf numFmtId="0" fontId="0" fillId="2" borderId="0" xfId="0" applyFill="1" applyAlignment="1">
      <alignment horizontal="center" vertical="center" wrapText="1"/>
    </xf>
    <xf numFmtId="0" fontId="18" fillId="0" borderId="0" xfId="0" applyFont="1" applyAlignment="1">
      <alignment horizontal="center" vertical="center" wrapText="1"/>
    </xf>
    <xf numFmtId="14" fontId="15" fillId="0" borderId="0" xfId="0" applyNumberFormat="1" applyFont="1" applyAlignment="1">
      <alignment horizontal="center" vertical="center" wrapText="1"/>
    </xf>
    <xf numFmtId="0" fontId="19" fillId="0" borderId="0" xfId="0" applyFont="1" applyAlignment="1">
      <alignment horizontal="center" vertical="center" wrapText="1"/>
    </xf>
    <xf numFmtId="0" fontId="20" fillId="0" borderId="0" xfId="3" quotePrefix="1" applyFont="1" applyFill="1" applyBorder="1" applyAlignment="1">
      <alignment horizontal="center" vertical="center" wrapText="1"/>
    </xf>
    <xf numFmtId="0" fontId="15"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18" fillId="4" borderId="0" xfId="0" applyFont="1" applyFill="1" applyAlignment="1">
      <alignment horizontal="center" vertical="center" wrapText="1"/>
    </xf>
    <xf numFmtId="0" fontId="21" fillId="4" borderId="0" xfId="0" quotePrefix="1" applyFont="1" applyFill="1" applyAlignment="1">
      <alignment horizontal="center" vertical="center" wrapText="1"/>
    </xf>
    <xf numFmtId="0" fontId="17" fillId="4" borderId="0" xfId="0" applyFont="1" applyFill="1" applyAlignment="1">
      <alignment horizontal="center" vertical="center" wrapText="1"/>
    </xf>
    <xf numFmtId="0" fontId="3" fillId="4" borderId="0" xfId="0" applyFont="1" applyFill="1" applyAlignment="1">
      <alignment horizontal="center" vertical="center" wrapText="1"/>
    </xf>
    <xf numFmtId="164" fontId="15" fillId="0" borderId="0" xfId="0" applyNumberFormat="1" applyFont="1" applyAlignment="1">
      <alignment horizontal="center" vertical="center" wrapText="1"/>
    </xf>
    <xf numFmtId="0" fontId="19" fillId="0" borderId="0" xfId="0" quotePrefix="1" applyFont="1" applyAlignment="1">
      <alignment horizontal="center" vertical="center" wrapText="1"/>
    </xf>
    <xf numFmtId="0" fontId="18" fillId="4" borderId="0" xfId="0" quotePrefix="1" applyFont="1" applyFill="1" applyAlignment="1">
      <alignment horizontal="center" vertical="center" wrapText="1"/>
    </xf>
    <xf numFmtId="165" fontId="15" fillId="0" borderId="0" xfId="2" applyNumberFormat="1" applyFont="1" applyFill="1" applyBorder="1" applyAlignment="1">
      <alignment horizontal="center" vertical="center" wrapText="1"/>
    </xf>
    <xf numFmtId="9" fontId="15" fillId="0" borderId="0" xfId="2" applyFont="1" applyFill="1" applyBorder="1" applyAlignment="1">
      <alignment horizontal="center" vertical="center" wrapText="1"/>
    </xf>
    <xf numFmtId="3" fontId="15" fillId="0" borderId="0" xfId="0" quotePrefix="1" applyNumberFormat="1" applyFont="1" applyAlignment="1">
      <alignment horizontal="center" vertical="center" wrapText="1"/>
    </xf>
    <xf numFmtId="165" fontId="15" fillId="0" borderId="0" xfId="0" quotePrefix="1" applyNumberFormat="1" applyFont="1" applyAlignment="1">
      <alignment horizontal="center" vertical="center" wrapText="1"/>
    </xf>
    <xf numFmtId="10" fontId="15" fillId="0" borderId="0" xfId="0" quotePrefix="1" applyNumberFormat="1" applyFont="1" applyAlignment="1">
      <alignment horizontal="center" vertical="center" wrapText="1"/>
    </xf>
    <xf numFmtId="0" fontId="15" fillId="0" borderId="0" xfId="0" quotePrefix="1" applyFont="1" applyAlignment="1">
      <alignment horizontal="right" vertical="center" wrapText="1"/>
    </xf>
    <xf numFmtId="164" fontId="15" fillId="0" borderId="0" xfId="0" quotePrefix="1" applyNumberFormat="1" applyFont="1" applyAlignment="1">
      <alignment horizontal="center" vertical="center" wrapText="1"/>
    </xf>
    <xf numFmtId="165" fontId="15" fillId="0" borderId="0" xfId="2" quotePrefix="1" applyNumberFormat="1" applyFont="1" applyFill="1" applyBorder="1" applyAlignment="1">
      <alignment horizontal="center" vertical="center" wrapText="1"/>
    </xf>
    <xf numFmtId="0" fontId="19" fillId="0" borderId="0" xfId="0" applyFont="1" applyAlignment="1">
      <alignment horizontal="right" vertical="center" wrapText="1"/>
    </xf>
    <xf numFmtId="9" fontId="15" fillId="0" borderId="0" xfId="2" quotePrefix="1" applyFont="1" applyFill="1" applyBorder="1" applyAlignment="1">
      <alignment horizontal="center" vertical="center" wrapText="1"/>
    </xf>
    <xf numFmtId="0" fontId="22" fillId="4" borderId="0" xfId="0" applyFont="1" applyFill="1" applyAlignment="1">
      <alignment horizontal="center" vertical="center" wrapText="1"/>
    </xf>
    <xf numFmtId="166" fontId="15"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23" fillId="0" borderId="0" xfId="0" quotePrefix="1" applyFont="1" applyAlignment="1">
      <alignment horizontal="right"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6" fontId="18" fillId="0" borderId="0" xfId="0" applyNumberFormat="1" applyFont="1" applyAlignment="1">
      <alignment horizontal="center" vertical="center" wrapText="1"/>
    </xf>
    <xf numFmtId="0" fontId="21" fillId="4" borderId="0" xfId="0" applyFont="1" applyFill="1" applyAlignment="1">
      <alignment horizontal="center" vertical="center" wrapText="1"/>
    </xf>
    <xf numFmtId="0" fontId="24"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2" quotePrefix="1" applyNumberFormat="1" applyFont="1" applyFill="1" applyBorder="1" applyAlignment="1">
      <alignment horizontal="center" vertical="center" wrapText="1"/>
    </xf>
    <xf numFmtId="0" fontId="19" fillId="0" borderId="0" xfId="0" quotePrefix="1" applyFont="1" applyAlignment="1">
      <alignment horizontal="right" vertical="center" wrapText="1"/>
    </xf>
    <xf numFmtId="0" fontId="0" fillId="0" borderId="0" xfId="0" applyAlignment="1">
      <alignment horizontal="center"/>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5" fillId="0" borderId="0" xfId="3" applyFill="1" applyBorder="1" applyAlignment="1">
      <alignment horizontal="center" vertical="center" wrapText="1"/>
    </xf>
    <xf numFmtId="0" fontId="27" fillId="0" borderId="0" xfId="0" applyFont="1" applyAlignment="1">
      <alignment horizontal="center" vertical="center" wrapText="1"/>
    </xf>
    <xf numFmtId="0" fontId="5" fillId="0" borderId="0" xfId="3" applyAlignment="1">
      <alignment horizontal="center"/>
    </xf>
    <xf numFmtId="0" fontId="5" fillId="0" borderId="12" xfId="3" applyFill="1" applyBorder="1" applyAlignment="1" applyProtection="1">
      <alignment horizontal="center" vertical="center" wrapText="1"/>
    </xf>
    <xf numFmtId="0" fontId="5" fillId="0" borderId="12" xfId="3" quotePrefix="1" applyFill="1" applyBorder="1" applyAlignment="1" applyProtection="1">
      <alignment horizontal="right" vertical="center" wrapText="1"/>
    </xf>
    <xf numFmtId="0" fontId="5" fillId="0" borderId="13" xfId="3" quotePrefix="1" applyFill="1" applyBorder="1" applyAlignment="1" applyProtection="1">
      <alignment horizontal="right" vertical="center" wrapText="1"/>
    </xf>
    <xf numFmtId="0" fontId="5" fillId="0" borderId="0" xfId="3" quotePrefix="1" applyFill="1" applyBorder="1" applyAlignment="1" applyProtection="1">
      <alignment horizontal="center" vertical="center" wrapText="1"/>
    </xf>
    <xf numFmtId="165" fontId="15" fillId="0" borderId="0" xfId="2" applyNumberFormat="1" applyFont="1" applyFill="1" applyBorder="1" applyAlignment="1" applyProtection="1">
      <alignment horizontal="center" vertical="center" wrapText="1"/>
    </xf>
    <xf numFmtId="3" fontId="15" fillId="0" borderId="0" xfId="0" applyNumberFormat="1" applyFont="1" applyAlignment="1">
      <alignment horizontal="center" vertical="center" wrapText="1"/>
    </xf>
    <xf numFmtId="165" fontId="15"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2"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9" fontId="19" fillId="0" borderId="0" xfId="2" applyFont="1" applyFill="1" applyBorder="1" applyAlignment="1" applyProtection="1">
      <alignment horizontal="center" vertical="center" wrapText="1"/>
    </xf>
    <xf numFmtId="0" fontId="18" fillId="5" borderId="0" xfId="0" applyFont="1" applyFill="1" applyAlignment="1">
      <alignment horizontal="center" vertical="center" wrapText="1"/>
    </xf>
    <xf numFmtId="0" fontId="2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21" fillId="0" borderId="0" xfId="0" quotePrefix="1" applyFont="1" applyAlignment="1">
      <alignment horizontal="center" vertical="center" wrapText="1"/>
    </xf>
    <xf numFmtId="9" fontId="15" fillId="0" borderId="0" xfId="2" applyFont="1" applyFill="1" applyBorder="1" applyAlignment="1" applyProtection="1">
      <alignment horizontal="center" vertical="center" wrapText="1"/>
    </xf>
    <xf numFmtId="165" fontId="15" fillId="0" borderId="0" xfId="2" quotePrefix="1" applyNumberFormat="1" applyFont="1" applyFill="1" applyBorder="1" applyAlignment="1" applyProtection="1">
      <alignment horizontal="center" vertical="center" wrapText="1"/>
    </xf>
    <xf numFmtId="165" fontId="14" fillId="0" borderId="0" xfId="2" applyNumberFormat="1" applyFont="1" applyFill="1" applyBorder="1" applyAlignment="1" applyProtection="1">
      <alignment horizontal="center" vertical="center" wrapText="1"/>
    </xf>
    <xf numFmtId="0" fontId="0" fillId="0" borderId="0" xfId="0" quotePrefix="1" applyAlignment="1">
      <alignment horizontal="center"/>
    </xf>
    <xf numFmtId="165" fontId="15" fillId="0" borderId="0" xfId="2" applyNumberFormat="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 fillId="2" borderId="0" xfId="0" applyFont="1" applyFill="1" applyAlignment="1">
      <alignment horizontal="center" vertical="center" wrapText="1"/>
    </xf>
    <xf numFmtId="0" fontId="0" fillId="0" borderId="0" xfId="0" applyAlignment="1">
      <alignment horizontal="center" vertical="center"/>
    </xf>
    <xf numFmtId="0" fontId="0" fillId="0" borderId="0" xfId="0" applyAlignment="1">
      <alignment wrapText="1"/>
    </xf>
    <xf numFmtId="0" fontId="17" fillId="0" borderId="0" xfId="0" quotePrefix="1" applyFont="1" applyAlignment="1">
      <alignment horizontal="center" vertical="center" wrapText="1"/>
    </xf>
    <xf numFmtId="0" fontId="15" fillId="6" borderId="0" xfId="0" quotePrefix="1" applyFont="1" applyFill="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2" fillId="7" borderId="14" xfId="0" applyFont="1" applyFill="1" applyBorder="1"/>
    <xf numFmtId="0" fontId="3" fillId="7" borderId="15" xfId="0" applyFont="1" applyFill="1" applyBorder="1"/>
    <xf numFmtId="0" fontId="3" fillId="7" borderId="15" xfId="0" applyFont="1" applyFill="1" applyBorder="1" applyAlignment="1">
      <alignment horizontal="center"/>
    </xf>
    <xf numFmtId="0" fontId="3" fillId="7" borderId="16" xfId="0" applyFont="1" applyFill="1" applyBorder="1" applyAlignment="1">
      <alignment horizontal="right"/>
    </xf>
    <xf numFmtId="0" fontId="0" fillId="0" borderId="17" xfId="0" applyBorder="1"/>
    <xf numFmtId="0" fontId="0" fillId="0" borderId="18" xfId="0" applyBorder="1"/>
    <xf numFmtId="0" fontId="0" fillId="0" borderId="18" xfId="0" applyBorder="1" applyAlignment="1">
      <alignment horizontal="center"/>
    </xf>
    <xf numFmtId="167" fontId="0" fillId="8" borderId="19" xfId="0" applyNumberFormat="1" applyFill="1" applyBorder="1" applyAlignment="1">
      <alignment horizontal="center"/>
    </xf>
    <xf numFmtId="0" fontId="0" fillId="0" borderId="20" xfId="0" applyBorder="1"/>
    <xf numFmtId="0" fontId="0" fillId="0" borderId="21" xfId="0" applyBorder="1"/>
    <xf numFmtId="0" fontId="0" fillId="0" borderId="21" xfId="0" applyBorder="1" applyAlignment="1">
      <alignment horizontal="center"/>
    </xf>
    <xf numFmtId="0" fontId="0" fillId="0" borderId="22" xfId="0" applyBorder="1"/>
    <xf numFmtId="0" fontId="0" fillId="0" borderId="23" xfId="0" applyBorder="1"/>
    <xf numFmtId="0" fontId="0" fillId="0" borderId="23" xfId="0" applyBorder="1" applyAlignment="1">
      <alignment horizontal="center"/>
    </xf>
    <xf numFmtId="167" fontId="0" fillId="8" borderId="24" xfId="0" applyNumberFormat="1" applyFill="1" applyBorder="1" applyAlignment="1">
      <alignment horizontal="center"/>
    </xf>
    <xf numFmtId="0" fontId="0" fillId="0" borderId="25" xfId="0" applyBorder="1" applyAlignment="1">
      <alignment horizontal="right"/>
    </xf>
    <xf numFmtId="0" fontId="0" fillId="0" borderId="19" xfId="0" applyBorder="1" applyAlignment="1">
      <alignment horizontal="right"/>
    </xf>
    <xf numFmtId="0" fontId="0" fillId="0" borderId="26" xfId="0" applyBorder="1"/>
    <xf numFmtId="0" fontId="0" fillId="0" borderId="27" xfId="0" applyBorder="1" applyAlignment="1">
      <alignment horizontal="right"/>
    </xf>
    <xf numFmtId="0" fontId="0" fillId="0" borderId="28" xfId="0" applyBorder="1"/>
    <xf numFmtId="0" fontId="0" fillId="0" borderId="26" xfId="0" applyBorder="1" applyAlignment="1">
      <alignment horizontal="center"/>
    </xf>
    <xf numFmtId="0" fontId="0" fillId="0" borderId="24" xfId="0" applyBorder="1" applyAlignment="1">
      <alignment horizontal="right"/>
    </xf>
    <xf numFmtId="0" fontId="2" fillId="7" borderId="15" xfId="0" applyFont="1" applyFill="1" applyBorder="1"/>
    <xf numFmtId="0" fontId="2" fillId="7" borderId="15" xfId="0" applyFont="1" applyFill="1" applyBorder="1" applyAlignment="1" applyProtection="1">
      <alignment horizontal="center"/>
      <protection locked="0"/>
    </xf>
    <xf numFmtId="0" fontId="0" fillId="8" borderId="25" xfId="0" applyFill="1" applyBorder="1" applyAlignment="1">
      <alignment horizontal="center"/>
    </xf>
    <xf numFmtId="0" fontId="0" fillId="8" borderId="19" xfId="0" applyFill="1" applyBorder="1" applyAlignment="1">
      <alignment horizontal="center"/>
    </xf>
    <xf numFmtId="0" fontId="0" fillId="8" borderId="24" xfId="0" applyFill="1" applyBorder="1" applyAlignment="1">
      <alignment horizontal="center"/>
    </xf>
    <xf numFmtId="168" fontId="1" fillId="0" borderId="0" xfId="1" applyNumberFormat="1" applyAlignment="1">
      <alignment horizontal="center"/>
    </xf>
    <xf numFmtId="0" fontId="2" fillId="7" borderId="29" xfId="0" applyFont="1" applyFill="1" applyBorder="1"/>
    <xf numFmtId="0" fontId="2" fillId="7" borderId="30" xfId="0" applyFont="1" applyFill="1" applyBorder="1"/>
    <xf numFmtId="0" fontId="2" fillId="7" borderId="30" xfId="0" applyFont="1" applyFill="1" applyBorder="1" applyAlignment="1">
      <alignment horizontal="center"/>
    </xf>
    <xf numFmtId="168" fontId="2" fillId="7" borderId="31" xfId="1" applyNumberFormat="1" applyFont="1" applyFill="1" applyBorder="1" applyAlignment="1">
      <alignment horizontal="right"/>
    </xf>
    <xf numFmtId="0" fontId="0" fillId="0" borderId="32" xfId="0" applyBorder="1" applyAlignment="1">
      <alignment horizontal="center"/>
    </xf>
    <xf numFmtId="168" fontId="1" fillId="0" borderId="33" xfId="1" applyNumberFormat="1" applyBorder="1" applyAlignment="1">
      <alignment horizontal="center"/>
    </xf>
    <xf numFmtId="0" fontId="31" fillId="0" borderId="0" xfId="0" applyFont="1"/>
    <xf numFmtId="0" fontId="0" fillId="0" borderId="32" xfId="0" applyBorder="1" applyAlignment="1">
      <alignment horizontal="center" vertical="top"/>
    </xf>
    <xf numFmtId="0" fontId="0" fillId="0" borderId="0" xfId="0" applyAlignment="1">
      <alignment vertical="top"/>
    </xf>
    <xf numFmtId="168" fontId="1" fillId="8" borderId="33" xfId="1" applyNumberFormat="1" applyFill="1" applyBorder="1" applyAlignment="1">
      <alignment horizontal="center"/>
    </xf>
    <xf numFmtId="0" fontId="0" fillId="0" borderId="0" xfId="0" applyAlignment="1">
      <alignment vertical="top" wrapText="1"/>
    </xf>
    <xf numFmtId="0" fontId="0" fillId="0" borderId="30" xfId="0" applyBorder="1" applyAlignment="1">
      <alignment wrapText="1"/>
    </xf>
    <xf numFmtId="0" fontId="0" fillId="0" borderId="30" xfId="0" applyBorder="1" applyAlignment="1">
      <alignment horizontal="center"/>
    </xf>
    <xf numFmtId="168" fontId="1" fillId="0" borderId="31" xfId="1" applyNumberFormat="1" applyBorder="1" applyAlignment="1">
      <alignment horizontal="center"/>
    </xf>
    <xf numFmtId="0" fontId="3" fillId="0" borderId="0" xfId="0" applyFont="1" applyAlignment="1">
      <alignment wrapText="1"/>
    </xf>
    <xf numFmtId="0" fontId="0" fillId="0" borderId="34" xfId="0" applyBorder="1" applyAlignment="1">
      <alignment wrapText="1"/>
    </xf>
    <xf numFmtId="0" fontId="0" fillId="0" borderId="34" xfId="0" applyBorder="1" applyAlignment="1">
      <alignment horizontal="center"/>
    </xf>
    <xf numFmtId="168" fontId="1" fillId="0" borderId="35" xfId="1" applyNumberFormat="1" applyBorder="1" applyAlignment="1">
      <alignment horizontal="center"/>
    </xf>
    <xf numFmtId="0" fontId="31" fillId="0" borderId="0" xfId="0" applyFont="1" applyAlignment="1">
      <alignment wrapText="1"/>
    </xf>
    <xf numFmtId="168" fontId="1" fillId="8" borderId="33" xfId="1" applyNumberFormat="1" applyFill="1" applyBorder="1"/>
    <xf numFmtId="10" fontId="1" fillId="8" borderId="33" xfId="1" applyNumberFormat="1" applyFill="1" applyBorder="1" applyAlignment="1">
      <alignment horizontal="center"/>
    </xf>
    <xf numFmtId="0" fontId="0" fillId="0" borderId="36" xfId="0" applyBorder="1" applyAlignment="1">
      <alignment horizontal="center"/>
    </xf>
    <xf numFmtId="0" fontId="0" fillId="0" borderId="34" xfId="0" applyBorder="1"/>
    <xf numFmtId="0" fontId="0" fillId="0" borderId="0" xfId="0"/>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0" fillId="0" borderId="0" xfId="0"/>
    <xf numFmtId="0" fontId="41" fillId="0" borderId="0" xfId="4" applyFill="1" applyAlignment="1">
      <alignment horizontal="center" vertical="center" wrapText="1"/>
    </xf>
    <xf numFmtId="0" fontId="19" fillId="0" borderId="0" xfId="0" applyFont="1" applyFill="1" applyAlignment="1">
      <alignment horizontal="center" vertical="center" wrapText="1"/>
    </xf>
    <xf numFmtId="164" fontId="15" fillId="0" borderId="0" xfId="0" applyNumberFormat="1" applyFont="1" applyFill="1" applyAlignment="1">
      <alignment horizontal="center" vertical="center" wrapText="1"/>
    </xf>
    <xf numFmtId="0" fontId="15" fillId="0" borderId="0" xfId="0" quotePrefix="1" applyFont="1" applyFill="1" applyAlignment="1">
      <alignment horizontal="center" vertical="center" wrapText="1"/>
    </xf>
    <xf numFmtId="164" fontId="15" fillId="0" borderId="0" xfId="4" applyNumberFormat="1" applyFont="1" applyFill="1" applyAlignment="1">
      <alignment horizontal="center" vertical="center" wrapText="1"/>
    </xf>
    <xf numFmtId="0" fontId="15" fillId="0" borderId="0" xfId="0" applyFont="1" applyFill="1" applyAlignment="1">
      <alignment horizontal="center" vertical="center" wrapText="1"/>
    </xf>
    <xf numFmtId="0" fontId="15" fillId="0" borderId="0" xfId="0" quotePrefix="1" applyFont="1" applyFill="1" applyAlignment="1">
      <alignment horizontal="right" vertical="center" wrapText="1"/>
    </xf>
    <xf numFmtId="164" fontId="15" fillId="0" borderId="0" xfId="0" quotePrefix="1" applyNumberFormat="1" applyFont="1" applyFill="1" applyAlignment="1">
      <alignment horizontal="center" vertical="center" wrapText="1"/>
    </xf>
    <xf numFmtId="0" fontId="41" fillId="0" borderId="0" xfId="4" applyFill="1" applyAlignment="1">
      <alignment horizontal="right" vertical="center" wrapText="1"/>
    </xf>
    <xf numFmtId="164" fontId="14" fillId="0" borderId="0" xfId="0" applyNumberFormat="1" applyFont="1" applyFill="1" applyAlignment="1">
      <alignment horizontal="center" vertical="center" wrapText="1"/>
    </xf>
    <xf numFmtId="0" fontId="18" fillId="0" borderId="0" xfId="0" applyFont="1" applyFill="1" applyAlignment="1">
      <alignment horizontal="center" vertical="center" wrapText="1"/>
    </xf>
    <xf numFmtId="0" fontId="3" fillId="0" borderId="0" xfId="0" applyFont="1" applyFill="1" applyAlignment="1">
      <alignment horizontal="center" vertical="center" wrapText="1"/>
    </xf>
    <xf numFmtId="0" fontId="0" fillId="0" borderId="0" xfId="0" quotePrefix="1" applyFill="1" applyAlignment="1">
      <alignment horizontal="center" vertical="center" wrapText="1"/>
    </xf>
    <xf numFmtId="165" fontId="15" fillId="0" borderId="0" xfId="0" quotePrefix="1" applyNumberFormat="1" applyFont="1" applyFill="1" applyAlignment="1">
      <alignment horizontal="center" vertical="center" wrapText="1"/>
    </xf>
    <xf numFmtId="0" fontId="0" fillId="0" borderId="0" xfId="0" quotePrefix="1" applyFill="1" applyAlignment="1">
      <alignment horizontal="right" vertical="center" wrapText="1"/>
    </xf>
    <xf numFmtId="0" fontId="41" fillId="0" borderId="0" xfId="4" quotePrefix="1" applyFill="1" applyAlignment="1">
      <alignment horizontal="right" vertical="center" wrapText="1"/>
    </xf>
    <xf numFmtId="164" fontId="41" fillId="0" borderId="0" xfId="4" quotePrefix="1" applyNumberFormat="1" applyFill="1" applyAlignment="1">
      <alignment horizontal="center" vertical="center" wrapText="1"/>
    </xf>
    <xf numFmtId="165" fontId="41" fillId="0" borderId="0" xfId="4" quotePrefix="1" applyNumberFormat="1" applyFill="1" applyAlignment="1">
      <alignment horizontal="center" vertical="center" wrapText="1"/>
    </xf>
    <xf numFmtId="0" fontId="23" fillId="0" borderId="0" xfId="0" quotePrefix="1" applyFont="1" applyFill="1" applyAlignment="1">
      <alignment horizontal="right" vertical="center" wrapText="1"/>
    </xf>
    <xf numFmtId="3" fontId="15" fillId="0" borderId="0" xfId="0" quotePrefix="1" applyNumberFormat="1" applyFont="1" applyFill="1" applyAlignment="1">
      <alignment horizontal="center" vertical="center" wrapText="1"/>
    </xf>
    <xf numFmtId="10" fontId="15" fillId="0" borderId="0" xfId="0" quotePrefix="1" applyNumberFormat="1" applyFont="1" applyFill="1" applyAlignment="1">
      <alignment horizontal="center" vertical="center" wrapText="1"/>
    </xf>
    <xf numFmtId="164" fontId="0" fillId="0" borderId="0" xfId="0" applyNumberFormat="1" applyFill="1" applyAlignment="1">
      <alignment horizontal="center" vertical="center" wrapText="1"/>
    </xf>
    <xf numFmtId="164" fontId="19" fillId="0" borderId="0" xfId="0" quotePrefix="1" applyNumberFormat="1" applyFont="1" applyFill="1" applyAlignment="1">
      <alignment horizontal="right" vertical="center" wrapText="1"/>
    </xf>
    <xf numFmtId="0" fontId="19" fillId="0" borderId="0" xfId="0" quotePrefix="1" applyFont="1" applyFill="1" applyAlignment="1">
      <alignment horizontal="right" vertical="center" wrapText="1"/>
    </xf>
    <xf numFmtId="0" fontId="15" fillId="0" borderId="0" xfId="0" applyFont="1" applyFill="1" applyAlignment="1">
      <alignment horizontal="right" vertical="center" wrapText="1"/>
    </xf>
    <xf numFmtId="0" fontId="15" fillId="0" borderId="0" xfId="4" applyFont="1" applyFill="1" applyAlignment="1">
      <alignment horizontal="center" vertical="center" wrapText="1"/>
    </xf>
    <xf numFmtId="165" fontId="15" fillId="0" borderId="0" xfId="4" applyNumberFormat="1" applyFont="1" applyFill="1" applyBorder="1" applyAlignment="1" applyProtection="1">
      <alignment horizontal="center" vertical="center" wrapText="1"/>
    </xf>
    <xf numFmtId="9" fontId="41" fillId="0" borderId="0" xfId="4" applyNumberFormat="1" applyFill="1" applyBorder="1" applyAlignment="1" applyProtection="1">
      <alignment horizontal="center" vertical="center" wrapText="1"/>
    </xf>
    <xf numFmtId="165" fontId="41" fillId="0" borderId="0" xfId="4" applyNumberFormat="1" applyFill="1" applyBorder="1" applyAlignment="1" applyProtection="1">
      <alignment horizontal="center" vertical="center" wrapText="1"/>
    </xf>
    <xf numFmtId="3" fontId="15" fillId="0" borderId="0" xfId="0" applyNumberFormat="1" applyFont="1" applyFill="1" applyAlignment="1">
      <alignment horizontal="center" vertical="center" wrapText="1"/>
    </xf>
    <xf numFmtId="164" fontId="41" fillId="0" borderId="0" xfId="4" applyNumberFormat="1" applyFill="1" applyAlignment="1">
      <alignment horizontal="center" vertical="center" wrapText="1"/>
    </xf>
    <xf numFmtId="3" fontId="41" fillId="0" borderId="0" xfId="4" applyNumberFormat="1" applyFill="1" applyAlignment="1">
      <alignment horizontal="center" vertical="center" wrapText="1"/>
    </xf>
    <xf numFmtId="0" fontId="19" fillId="0" borderId="0" xfId="0" applyFont="1" applyFill="1" applyAlignment="1">
      <alignment horizontal="right" vertical="center" wrapText="1"/>
    </xf>
    <xf numFmtId="0" fontId="15" fillId="0" borderId="0" xfId="4" quotePrefix="1" applyFont="1" applyFill="1" applyAlignment="1">
      <alignment horizontal="center" vertical="center" wrapText="1"/>
    </xf>
    <xf numFmtId="0" fontId="17" fillId="0" borderId="0" xfId="0" applyFont="1" applyFill="1" applyAlignment="1">
      <alignment horizontal="center" vertical="center" wrapText="1"/>
    </xf>
    <xf numFmtId="0" fontId="0" fillId="0" borderId="0" xfId="0" applyFill="1"/>
    <xf numFmtId="0" fontId="41" fillId="0" borderId="0" xfId="4" quotePrefix="1" applyFill="1" applyAlignment="1">
      <alignment horizontal="center" vertical="center" wrapText="1"/>
    </xf>
    <xf numFmtId="165" fontId="41" fillId="0" borderId="0" xfId="4" applyNumberFormat="1" applyFill="1" applyAlignment="1">
      <alignment horizontal="center" vertical="center" wrapText="1"/>
    </xf>
    <xf numFmtId="3" fontId="15" fillId="0" borderId="0" xfId="4" applyNumberFormat="1" applyFont="1" applyFill="1" applyAlignment="1">
      <alignment horizontal="center" vertical="center" wrapText="1"/>
    </xf>
    <xf numFmtId="0" fontId="4" fillId="3" borderId="0" xfId="0" applyFont="1" applyFill="1" applyAlignment="1">
      <alignment horizontal="center"/>
    </xf>
    <xf numFmtId="0" fontId="0" fillId="0" borderId="0" xfId="0"/>
    <xf numFmtId="0" fontId="4" fillId="2" borderId="0" xfId="3" applyFont="1" applyFill="1" applyBorder="1" applyAlignment="1">
      <alignment horizontal="center"/>
    </xf>
    <xf numFmtId="0" fontId="4" fillId="0" borderId="0" xfId="3" applyFont="1" applyAlignment="1"/>
    <xf numFmtId="0" fontId="9" fillId="0" borderId="0" xfId="0" applyFont="1" applyAlignment="1">
      <alignment horizontal="center" vertical="center"/>
    </xf>
    <xf numFmtId="0" fontId="2" fillId="7" borderId="15" xfId="0" applyFont="1" applyFill="1" applyBorder="1" applyAlignment="1">
      <alignment horizontal="center"/>
    </xf>
    <xf numFmtId="0" fontId="0" fillId="8" borderId="18" xfId="0" applyFill="1" applyBorder="1" applyAlignment="1">
      <alignment horizontal="center"/>
    </xf>
    <xf numFmtId="0" fontId="0" fillId="8" borderId="21" xfId="0" applyFill="1" applyBorder="1" applyAlignment="1">
      <alignment horizontal="center"/>
    </xf>
    <xf numFmtId="0" fontId="0" fillId="8" borderId="23" xfId="0" applyFill="1" applyBorder="1" applyAlignment="1">
      <alignment horizontal="center"/>
    </xf>
  </cellXfs>
  <cellStyles count="5">
    <cellStyle name="Bad" xfId="4" builtinId="27"/>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2" name="Picture 1">
          <a:extLst>
            <a:ext uri="{FF2B5EF4-FFF2-40B4-BE49-F238E27FC236}">
              <a16:creationId xmlns:a16="http://schemas.microsoft.com/office/drawing/2014/main" id="{3D738F82-EC5A-4F73-B852-38F45A2CCF36}"/>
            </a:ext>
          </a:extLst>
        </xdr:cNvPr>
        <xdr:cNvPicPr>
          <a:picLocks noChangeAspect="1"/>
        </xdr:cNvPicPr>
      </xdr:nvPicPr>
      <xdr:blipFill rotWithShape="1">
        <a:blip xmlns:r="http://schemas.openxmlformats.org/officeDocument/2006/relationships" r:embed="rId1"/>
        <a:srcRect/>
        <a:stretch>
          <a:fillRect/>
        </a:stretch>
      </xdr:blipFill>
      <xdr:spPr>
        <a:xfrm>
          <a:off x="2105025" y="3371850"/>
          <a:ext cx="4533900" cy="14382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57149</xdr:colOff>
      <xdr:row>0</xdr:row>
      <xdr:rowOff>38100</xdr:rowOff>
    </xdr:from>
    <xdr:to>
      <xdr:col>5</xdr:col>
      <xdr:colOff>1676399</xdr:colOff>
      <xdr:row>2</xdr:row>
      <xdr:rowOff>137058</xdr:rowOff>
    </xdr:to>
    <xdr:pic>
      <xdr:nvPicPr>
        <xdr:cNvPr id="2" name="Picture 1">
          <a:extLst>
            <a:ext uri="{FF2B5EF4-FFF2-40B4-BE49-F238E27FC236}">
              <a16:creationId xmlns:a16="http://schemas.microsoft.com/office/drawing/2014/main" id="{97099A83-1C49-44F3-9642-740E7C5973C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486774" y="38100"/>
          <a:ext cx="3419475" cy="1118133"/>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_OCBC%20Covered%20Bond%20Programme_10-2021%20(System%20Gener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A. HTT General"/>
      <sheetName val="B1. HTT Mortgage Assets"/>
      <sheetName val="B2. HTT Public Sector Assets"/>
      <sheetName val="B3. HTT Shipping Assets"/>
      <sheetName val="C. HTT Harmonised Glossary"/>
      <sheetName val="D. ACT Results"/>
      <sheetName val="E. Optional ECB-ECAIs data"/>
      <sheetName val="F1. Optional Sustainable M data"/>
      <sheetName val="Temp. Optional COVID 19 imp"/>
      <sheetName val="E.g. General"/>
      <sheetName val="E.g. Other"/>
    </sheetNames>
    <sheetDataSet>
      <sheetData sheetId="0"/>
      <sheetData sheetId="1"/>
      <sheetData sheetId="2"/>
      <sheetData sheetId="3">
        <row r="43">
          <cell r="B43" t="str">
            <v xml:space="preserve">4. Breakdown by Geography </v>
          </cell>
        </row>
        <row r="149">
          <cell r="B149" t="str">
            <v>6. Breakdown by Interest Rate</v>
          </cell>
        </row>
        <row r="179">
          <cell r="B179" t="str">
            <v>9. Non-Performing Loans (NPLs)</v>
          </cell>
        </row>
        <row r="186">
          <cell r="B186" t="str">
            <v>10. Loan Size Information</v>
          </cell>
        </row>
        <row r="412">
          <cell r="B412" t="str">
            <v>20. Loan Size Information</v>
          </cell>
        </row>
      </sheetData>
      <sheetData sheetId="4">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5"/>
      <sheetData sheetId="6">
        <row r="17">
          <cell r="B17" t="str">
            <v>Hedging Strategy (please explain how you address interest rate and currency risk)</v>
          </cell>
        </row>
      </sheetData>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D7063-6F88-476C-8770-526237308F94}">
  <sheetPr codeName="Sheet1"/>
  <dimension ref="A1:A174"/>
  <sheetViews>
    <sheetView zoomScaleNormal="100" workbookViewId="0"/>
  </sheetViews>
  <sheetFormatPr defaultColWidth="9.140625" defaultRowHeight="15" x14ac:dyDescent="0.25"/>
  <cols>
    <col min="1" max="1" width="242" style="164" customWidth="1"/>
    <col min="2" max="16384" width="9.140625" style="164"/>
  </cols>
  <sheetData>
    <row r="1" spans="1:1" ht="31.5" x14ac:dyDescent="0.25">
      <c r="A1" s="17" t="s">
        <v>1337</v>
      </c>
    </row>
    <row r="3" spans="1:1" x14ac:dyDescent="0.25">
      <c r="A3" s="165"/>
    </row>
    <row r="4" spans="1:1" ht="34.5" x14ac:dyDescent="0.25">
      <c r="A4" s="166" t="s">
        <v>1338</v>
      </c>
    </row>
    <row r="5" spans="1:1" ht="34.5" x14ac:dyDescent="0.25">
      <c r="A5" s="166" t="s">
        <v>1339</v>
      </c>
    </row>
    <row r="6" spans="1:1" ht="34.5" x14ac:dyDescent="0.25">
      <c r="A6" s="166" t="s">
        <v>1340</v>
      </c>
    </row>
    <row r="7" spans="1:1" ht="17.25" x14ac:dyDescent="0.25">
      <c r="A7" s="166"/>
    </row>
    <row r="8" spans="1:1" ht="18.75" x14ac:dyDescent="0.25">
      <c r="A8" s="167" t="s">
        <v>1341</v>
      </c>
    </row>
    <row r="9" spans="1:1" ht="34.5" x14ac:dyDescent="0.3">
      <c r="A9" s="168" t="s">
        <v>1342</v>
      </c>
    </row>
    <row r="10" spans="1:1" ht="69" x14ac:dyDescent="0.25">
      <c r="A10" s="169" t="s">
        <v>1343</v>
      </c>
    </row>
    <row r="11" spans="1:1" ht="34.5" x14ac:dyDescent="0.25">
      <c r="A11" s="169" t="s">
        <v>1344</v>
      </c>
    </row>
    <row r="12" spans="1:1" ht="17.25" x14ac:dyDescent="0.25">
      <c r="A12" s="169" t="s">
        <v>1345</v>
      </c>
    </row>
    <row r="13" spans="1:1" ht="17.25" x14ac:dyDescent="0.25">
      <c r="A13" s="169" t="s">
        <v>1346</v>
      </c>
    </row>
    <row r="14" spans="1:1" ht="34.5" x14ac:dyDescent="0.25">
      <c r="A14" s="169" t="s">
        <v>1347</v>
      </c>
    </row>
    <row r="15" spans="1:1" ht="17.25" x14ac:dyDescent="0.25">
      <c r="A15" s="169"/>
    </row>
    <row r="16" spans="1:1" ht="18.75" x14ac:dyDescent="0.25">
      <c r="A16" s="167" t="s">
        <v>1348</v>
      </c>
    </row>
    <row r="17" spans="1:1" ht="17.25" x14ac:dyDescent="0.25">
      <c r="A17" s="170" t="s">
        <v>1349</v>
      </c>
    </row>
    <row r="18" spans="1:1" ht="34.5" x14ac:dyDescent="0.25">
      <c r="A18" s="171" t="s">
        <v>1350</v>
      </c>
    </row>
    <row r="19" spans="1:1" ht="34.5" x14ac:dyDescent="0.25">
      <c r="A19" s="171" t="s">
        <v>1351</v>
      </c>
    </row>
    <row r="20" spans="1:1" ht="51.75" x14ac:dyDescent="0.25">
      <c r="A20" s="171" t="s">
        <v>1352</v>
      </c>
    </row>
    <row r="21" spans="1:1" ht="86.25" x14ac:dyDescent="0.25">
      <c r="A21" s="171" t="s">
        <v>1353</v>
      </c>
    </row>
    <row r="22" spans="1:1" ht="51.75" x14ac:dyDescent="0.25">
      <c r="A22" s="171" t="s">
        <v>1354</v>
      </c>
    </row>
    <row r="23" spans="1:1" ht="34.5" x14ac:dyDescent="0.25">
      <c r="A23" s="171" t="s">
        <v>1355</v>
      </c>
    </row>
    <row r="24" spans="1:1" ht="17.25" x14ac:dyDescent="0.25">
      <c r="A24" s="171" t="s">
        <v>1356</v>
      </c>
    </row>
    <row r="25" spans="1:1" ht="17.25" x14ac:dyDescent="0.25">
      <c r="A25" s="170" t="s">
        <v>1357</v>
      </c>
    </row>
    <row r="26" spans="1:1" ht="51.75" x14ac:dyDescent="0.3">
      <c r="A26" s="172" t="s">
        <v>1358</v>
      </c>
    </row>
    <row r="27" spans="1:1" ht="17.25" x14ac:dyDescent="0.3">
      <c r="A27" s="172" t="s">
        <v>1359</v>
      </c>
    </row>
    <row r="28" spans="1:1" ht="17.25" x14ac:dyDescent="0.25">
      <c r="A28" s="170" t="s">
        <v>1360</v>
      </c>
    </row>
    <row r="29" spans="1:1" ht="34.5" x14ac:dyDescent="0.25">
      <c r="A29" s="171" t="s">
        <v>1361</v>
      </c>
    </row>
    <row r="30" spans="1:1" ht="34.5" x14ac:dyDescent="0.25">
      <c r="A30" s="171" t="s">
        <v>1362</v>
      </c>
    </row>
    <row r="31" spans="1:1" ht="34.5" x14ac:dyDescent="0.25">
      <c r="A31" s="171" t="s">
        <v>1363</v>
      </c>
    </row>
    <row r="32" spans="1:1" ht="34.5" x14ac:dyDescent="0.25">
      <c r="A32" s="171" t="s">
        <v>1364</v>
      </c>
    </row>
    <row r="33" spans="1:1" ht="17.25" x14ac:dyDescent="0.25">
      <c r="A33" s="171"/>
    </row>
    <row r="34" spans="1:1" ht="18.75" x14ac:dyDescent="0.25">
      <c r="A34" s="167" t="s">
        <v>1365</v>
      </c>
    </row>
    <row r="35" spans="1:1" ht="17.25" x14ac:dyDescent="0.25">
      <c r="A35" s="170" t="s">
        <v>1366</v>
      </c>
    </row>
    <row r="36" spans="1:1" ht="34.5" x14ac:dyDescent="0.25">
      <c r="A36" s="171" t="s">
        <v>1367</v>
      </c>
    </row>
    <row r="37" spans="1:1" ht="34.5" x14ac:dyDescent="0.25">
      <c r="A37" s="171" t="s">
        <v>1368</v>
      </c>
    </row>
    <row r="38" spans="1:1" ht="34.5" x14ac:dyDescent="0.25">
      <c r="A38" s="171" t="s">
        <v>1369</v>
      </c>
    </row>
    <row r="39" spans="1:1" ht="17.25" x14ac:dyDescent="0.25">
      <c r="A39" s="171" t="s">
        <v>1370</v>
      </c>
    </row>
    <row r="40" spans="1:1" ht="34.5" x14ac:dyDescent="0.25">
      <c r="A40" s="171" t="s">
        <v>1371</v>
      </c>
    </row>
    <row r="41" spans="1:1" ht="17.25" x14ac:dyDescent="0.25">
      <c r="A41" s="170" t="s">
        <v>1372</v>
      </c>
    </row>
    <row r="42" spans="1:1" ht="17.25" x14ac:dyDescent="0.25">
      <c r="A42" s="171" t="s">
        <v>1373</v>
      </c>
    </row>
    <row r="43" spans="1:1" ht="17.25" x14ac:dyDescent="0.3">
      <c r="A43" s="172" t="s">
        <v>1374</v>
      </c>
    </row>
    <row r="44" spans="1:1" ht="17.25" x14ac:dyDescent="0.25">
      <c r="A44" s="170" t="s">
        <v>1375</v>
      </c>
    </row>
    <row r="45" spans="1:1" ht="34.5" x14ac:dyDescent="0.3">
      <c r="A45" s="172" t="s">
        <v>1376</v>
      </c>
    </row>
    <row r="46" spans="1:1" ht="34.5" x14ac:dyDescent="0.25">
      <c r="A46" s="171" t="s">
        <v>1377</v>
      </c>
    </row>
    <row r="47" spans="1:1" ht="34.5" x14ac:dyDescent="0.25">
      <c r="A47" s="171" t="s">
        <v>1378</v>
      </c>
    </row>
    <row r="48" spans="1:1" ht="17.25" x14ac:dyDescent="0.25">
      <c r="A48" s="171" t="s">
        <v>1379</v>
      </c>
    </row>
    <row r="49" spans="1:1" ht="17.25" x14ac:dyDescent="0.3">
      <c r="A49" s="172" t="s">
        <v>1380</v>
      </c>
    </row>
    <row r="50" spans="1:1" ht="17.25" x14ac:dyDescent="0.25">
      <c r="A50" s="170" t="s">
        <v>1381</v>
      </c>
    </row>
    <row r="51" spans="1:1" ht="34.5" x14ac:dyDescent="0.3">
      <c r="A51" s="172" t="s">
        <v>1382</v>
      </c>
    </row>
    <row r="52" spans="1:1" ht="17.25" x14ac:dyDescent="0.25">
      <c r="A52" s="171" t="s">
        <v>1383</v>
      </c>
    </row>
    <row r="53" spans="1:1" ht="34.5" x14ac:dyDescent="0.3">
      <c r="A53" s="172" t="s">
        <v>1384</v>
      </c>
    </row>
    <row r="54" spans="1:1" ht="17.25" x14ac:dyDescent="0.25">
      <c r="A54" s="170" t="s">
        <v>1385</v>
      </c>
    </row>
    <row r="55" spans="1:1" ht="17.25" x14ac:dyDescent="0.3">
      <c r="A55" s="172" t="s">
        <v>1386</v>
      </c>
    </row>
    <row r="56" spans="1:1" ht="34.5" x14ac:dyDescent="0.25">
      <c r="A56" s="171" t="s">
        <v>1387</v>
      </c>
    </row>
    <row r="57" spans="1:1" ht="17.25" x14ac:dyDescent="0.25">
      <c r="A57" s="171" t="s">
        <v>1388</v>
      </c>
    </row>
    <row r="58" spans="1:1" ht="17.25" x14ac:dyDescent="0.25">
      <c r="A58" s="171" t="s">
        <v>1389</v>
      </c>
    </row>
    <row r="59" spans="1:1" ht="17.25" x14ac:dyDescent="0.25">
      <c r="A59" s="170" t="s">
        <v>1390</v>
      </c>
    </row>
    <row r="60" spans="1:1" ht="34.5" x14ac:dyDescent="0.25">
      <c r="A60" s="171" t="s">
        <v>1391</v>
      </c>
    </row>
    <row r="61" spans="1:1" ht="17.25" x14ac:dyDescent="0.25">
      <c r="A61" s="173"/>
    </row>
    <row r="62" spans="1:1" ht="18.75" x14ac:dyDescent="0.25">
      <c r="A62" s="167" t="s">
        <v>1392</v>
      </c>
    </row>
    <row r="63" spans="1:1" ht="17.25" x14ac:dyDescent="0.25">
      <c r="A63" s="170" t="s">
        <v>1393</v>
      </c>
    </row>
    <row r="64" spans="1:1" ht="34.5" x14ac:dyDescent="0.25">
      <c r="A64" s="171" t="s">
        <v>1394</v>
      </c>
    </row>
    <row r="65" spans="1:1" ht="17.25" x14ac:dyDescent="0.25">
      <c r="A65" s="171" t="s">
        <v>1395</v>
      </c>
    </row>
    <row r="66" spans="1:1" ht="34.5" x14ac:dyDescent="0.25">
      <c r="A66" s="169" t="s">
        <v>1396</v>
      </c>
    </row>
    <row r="67" spans="1:1" ht="34.5" x14ac:dyDescent="0.25">
      <c r="A67" s="169" t="s">
        <v>1397</v>
      </c>
    </row>
    <row r="68" spans="1:1" ht="34.5" x14ac:dyDescent="0.25">
      <c r="A68" s="169" t="s">
        <v>1398</v>
      </c>
    </row>
    <row r="69" spans="1:1" ht="17.25" x14ac:dyDescent="0.25">
      <c r="A69" s="174" t="s">
        <v>1399</v>
      </c>
    </row>
    <row r="70" spans="1:1" ht="51.75" x14ac:dyDescent="0.25">
      <c r="A70" s="169" t="s">
        <v>1400</v>
      </c>
    </row>
    <row r="71" spans="1:1" ht="17.25" x14ac:dyDescent="0.25">
      <c r="A71" s="169" t="s">
        <v>1401</v>
      </c>
    </row>
    <row r="72" spans="1:1" ht="17.25" x14ac:dyDescent="0.25">
      <c r="A72" s="174" t="s">
        <v>1402</v>
      </c>
    </row>
    <row r="73" spans="1:1" ht="17.25" x14ac:dyDescent="0.25">
      <c r="A73" s="169" t="s">
        <v>1403</v>
      </c>
    </row>
    <row r="74" spans="1:1" ht="17.25" x14ac:dyDescent="0.25">
      <c r="A74" s="174" t="s">
        <v>1404</v>
      </c>
    </row>
    <row r="75" spans="1:1" ht="34.5" x14ac:dyDescent="0.25">
      <c r="A75" s="169" t="s">
        <v>1405</v>
      </c>
    </row>
    <row r="76" spans="1:1" ht="17.25" x14ac:dyDescent="0.25">
      <c r="A76" s="169" t="s">
        <v>1406</v>
      </c>
    </row>
    <row r="77" spans="1:1" ht="51.75" x14ac:dyDescent="0.25">
      <c r="A77" s="169" t="s">
        <v>1407</v>
      </c>
    </row>
    <row r="78" spans="1:1" ht="17.25" x14ac:dyDescent="0.25">
      <c r="A78" s="174" t="s">
        <v>1408</v>
      </c>
    </row>
    <row r="79" spans="1:1" ht="17.25" x14ac:dyDescent="0.3">
      <c r="A79" s="168" t="s">
        <v>1409</v>
      </c>
    </row>
    <row r="80" spans="1:1" ht="17.25" x14ac:dyDescent="0.25">
      <c r="A80" s="174" t="s">
        <v>1410</v>
      </c>
    </row>
    <row r="81" spans="1:1" ht="34.5" x14ac:dyDescent="0.25">
      <c r="A81" s="169" t="s">
        <v>1411</v>
      </c>
    </row>
    <row r="82" spans="1:1" ht="34.5" x14ac:dyDescent="0.25">
      <c r="A82" s="169" t="s">
        <v>1412</v>
      </c>
    </row>
    <row r="83" spans="1:1" ht="34.5" x14ac:dyDescent="0.25">
      <c r="A83" s="169" t="s">
        <v>1413</v>
      </c>
    </row>
    <row r="84" spans="1:1" ht="34.5" x14ac:dyDescent="0.25">
      <c r="A84" s="169" t="s">
        <v>1414</v>
      </c>
    </row>
    <row r="85" spans="1:1" ht="34.5" x14ac:dyDescent="0.25">
      <c r="A85" s="169" t="s">
        <v>1415</v>
      </c>
    </row>
    <row r="86" spans="1:1" ht="17.25" x14ac:dyDescent="0.25">
      <c r="A86" s="174" t="s">
        <v>1416</v>
      </c>
    </row>
    <row r="87" spans="1:1" ht="17.25" x14ac:dyDescent="0.25">
      <c r="A87" s="169" t="s">
        <v>1417</v>
      </c>
    </row>
    <row r="88" spans="1:1" ht="34.5" x14ac:dyDescent="0.25">
      <c r="A88" s="169" t="s">
        <v>1418</v>
      </c>
    </row>
    <row r="89" spans="1:1" ht="17.25" x14ac:dyDescent="0.25">
      <c r="A89" s="174" t="s">
        <v>1419</v>
      </c>
    </row>
    <row r="90" spans="1:1" ht="34.5" x14ac:dyDescent="0.25">
      <c r="A90" s="169" t="s">
        <v>1420</v>
      </c>
    </row>
    <row r="91" spans="1:1" ht="17.25" x14ac:dyDescent="0.25">
      <c r="A91" s="174" t="s">
        <v>1421</v>
      </c>
    </row>
    <row r="92" spans="1:1" ht="17.25" x14ac:dyDescent="0.3">
      <c r="A92" s="168" t="s">
        <v>1422</v>
      </c>
    </row>
    <row r="93" spans="1:1" ht="17.25" x14ac:dyDescent="0.25">
      <c r="A93" s="169" t="s">
        <v>1423</v>
      </c>
    </row>
    <row r="94" spans="1:1" ht="17.25" x14ac:dyDescent="0.25">
      <c r="A94" s="169"/>
    </row>
    <row r="95" spans="1:1" ht="18.75" x14ac:dyDescent="0.25">
      <c r="A95" s="167" t="s">
        <v>1424</v>
      </c>
    </row>
    <row r="96" spans="1:1" ht="34.5" x14ac:dyDescent="0.3">
      <c r="A96" s="168" t="s">
        <v>1425</v>
      </c>
    </row>
    <row r="97" spans="1:1" ht="17.25" x14ac:dyDescent="0.3">
      <c r="A97" s="168" t="s">
        <v>1426</v>
      </c>
    </row>
    <row r="98" spans="1:1" ht="17.25" x14ac:dyDescent="0.25">
      <c r="A98" s="174" t="s">
        <v>1427</v>
      </c>
    </row>
    <row r="99" spans="1:1" ht="17.25" x14ac:dyDescent="0.25">
      <c r="A99" s="166" t="s">
        <v>1428</v>
      </c>
    </row>
    <row r="100" spans="1:1" ht="17.25" x14ac:dyDescent="0.25">
      <c r="A100" s="169" t="s">
        <v>1429</v>
      </c>
    </row>
    <row r="101" spans="1:1" ht="17.25" x14ac:dyDescent="0.25">
      <c r="A101" s="169" t="s">
        <v>1430</v>
      </c>
    </row>
    <row r="102" spans="1:1" ht="17.25" x14ac:dyDescent="0.25">
      <c r="A102" s="169" t="s">
        <v>1431</v>
      </c>
    </row>
    <row r="103" spans="1:1" ht="17.25" x14ac:dyDescent="0.25">
      <c r="A103" s="169" t="s">
        <v>1432</v>
      </c>
    </row>
    <row r="104" spans="1:1" ht="34.5" x14ac:dyDescent="0.25">
      <c r="A104" s="169" t="s">
        <v>1433</v>
      </c>
    </row>
    <row r="105" spans="1:1" ht="17.25" x14ac:dyDescent="0.25">
      <c r="A105" s="166" t="s">
        <v>1434</v>
      </c>
    </row>
    <row r="106" spans="1:1" ht="17.25" x14ac:dyDescent="0.25">
      <c r="A106" s="169" t="s">
        <v>1435</v>
      </c>
    </row>
    <row r="107" spans="1:1" ht="17.25" x14ac:dyDescent="0.25">
      <c r="A107" s="169" t="s">
        <v>1436</v>
      </c>
    </row>
    <row r="108" spans="1:1" ht="17.25" x14ac:dyDescent="0.25">
      <c r="A108" s="169" t="s">
        <v>1437</v>
      </c>
    </row>
    <row r="109" spans="1:1" ht="17.25" x14ac:dyDescent="0.25">
      <c r="A109" s="169" t="s">
        <v>1438</v>
      </c>
    </row>
    <row r="110" spans="1:1" ht="17.25" x14ac:dyDescent="0.25">
      <c r="A110" s="169" t="s">
        <v>1439</v>
      </c>
    </row>
    <row r="111" spans="1:1" ht="17.25" x14ac:dyDescent="0.25">
      <c r="A111" s="169" t="s">
        <v>1440</v>
      </c>
    </row>
    <row r="112" spans="1:1" ht="17.25" x14ac:dyDescent="0.25">
      <c r="A112" s="174" t="s">
        <v>1441</v>
      </c>
    </row>
    <row r="113" spans="1:1" ht="17.25" x14ac:dyDescent="0.25">
      <c r="A113" s="169" t="s">
        <v>1442</v>
      </c>
    </row>
    <row r="114" spans="1:1" ht="17.25" x14ac:dyDescent="0.25">
      <c r="A114" s="166" t="s">
        <v>1443</v>
      </c>
    </row>
    <row r="115" spans="1:1" ht="17.25" x14ac:dyDescent="0.25">
      <c r="A115" s="169" t="s">
        <v>1444</v>
      </c>
    </row>
    <row r="116" spans="1:1" ht="17.25" x14ac:dyDescent="0.25">
      <c r="A116" s="169" t="s">
        <v>1445</v>
      </c>
    </row>
    <row r="117" spans="1:1" ht="17.25" x14ac:dyDescent="0.25">
      <c r="A117" s="166" t="s">
        <v>1446</v>
      </c>
    </row>
    <row r="118" spans="1:1" ht="17.25" x14ac:dyDescent="0.25">
      <c r="A118" s="169" t="s">
        <v>1447</v>
      </c>
    </row>
    <row r="119" spans="1:1" ht="17.25" x14ac:dyDescent="0.25">
      <c r="A119" s="169" t="s">
        <v>1448</v>
      </c>
    </row>
    <row r="120" spans="1:1" ht="17.25" x14ac:dyDescent="0.25">
      <c r="A120" s="169" t="s">
        <v>1449</v>
      </c>
    </row>
    <row r="121" spans="1:1" ht="17.25" x14ac:dyDescent="0.25">
      <c r="A121" s="174" t="s">
        <v>1450</v>
      </c>
    </row>
    <row r="122" spans="1:1" ht="17.25" x14ac:dyDescent="0.25">
      <c r="A122" s="166" t="s">
        <v>1451</v>
      </c>
    </row>
    <row r="123" spans="1:1" ht="17.25" x14ac:dyDescent="0.25">
      <c r="A123" s="166" t="s">
        <v>1452</v>
      </c>
    </row>
    <row r="124" spans="1:1" ht="17.25" x14ac:dyDescent="0.25">
      <c r="A124" s="169" t="s">
        <v>1453</v>
      </c>
    </row>
    <row r="125" spans="1:1" ht="17.25" x14ac:dyDescent="0.25">
      <c r="A125" s="169" t="s">
        <v>1454</v>
      </c>
    </row>
    <row r="126" spans="1:1" ht="17.25" x14ac:dyDescent="0.25">
      <c r="A126" s="169" t="s">
        <v>1455</v>
      </c>
    </row>
    <row r="127" spans="1:1" ht="17.25" x14ac:dyDescent="0.25">
      <c r="A127" s="169" t="s">
        <v>1456</v>
      </c>
    </row>
    <row r="128" spans="1:1" ht="17.25" x14ac:dyDescent="0.25">
      <c r="A128" s="169" t="s">
        <v>1457</v>
      </c>
    </row>
    <row r="129" spans="1:1" ht="17.25" x14ac:dyDescent="0.25">
      <c r="A129" s="174" t="s">
        <v>1458</v>
      </c>
    </row>
    <row r="130" spans="1:1" ht="34.5" x14ac:dyDescent="0.25">
      <c r="A130" s="169" t="s">
        <v>1459</v>
      </c>
    </row>
    <row r="131" spans="1:1" ht="69" x14ac:dyDescent="0.25">
      <c r="A131" s="169" t="s">
        <v>1460</v>
      </c>
    </row>
    <row r="132" spans="1:1" ht="34.5" x14ac:dyDescent="0.25">
      <c r="A132" s="169" t="s">
        <v>1461</v>
      </c>
    </row>
    <row r="133" spans="1:1" ht="17.25" x14ac:dyDescent="0.25">
      <c r="A133" s="174" t="s">
        <v>1462</v>
      </c>
    </row>
    <row r="134" spans="1:1" ht="34.5" x14ac:dyDescent="0.25">
      <c r="A134" s="166" t="s">
        <v>1463</v>
      </c>
    </row>
    <row r="135" spans="1:1" ht="17.25" x14ac:dyDescent="0.25">
      <c r="A135" s="166"/>
    </row>
    <row r="136" spans="1:1" ht="18.75" x14ac:dyDescent="0.25">
      <c r="A136" s="167" t="s">
        <v>1464</v>
      </c>
    </row>
    <row r="137" spans="1:1" ht="17.25" x14ac:dyDescent="0.25">
      <c r="A137" s="169" t="s">
        <v>1465</v>
      </c>
    </row>
    <row r="138" spans="1:1" ht="34.5" x14ac:dyDescent="0.25">
      <c r="A138" s="171" t="s">
        <v>1466</v>
      </c>
    </row>
    <row r="139" spans="1:1" ht="34.5" x14ac:dyDescent="0.25">
      <c r="A139" s="171" t="s">
        <v>1467</v>
      </c>
    </row>
    <row r="140" spans="1:1" ht="17.25" x14ac:dyDescent="0.25">
      <c r="A140" s="170" t="s">
        <v>1468</v>
      </c>
    </row>
    <row r="141" spans="1:1" ht="17.25" x14ac:dyDescent="0.25">
      <c r="A141" s="175" t="s">
        <v>1469</v>
      </c>
    </row>
    <row r="142" spans="1:1" ht="34.5" x14ac:dyDescent="0.3">
      <c r="A142" s="172" t="s">
        <v>1470</v>
      </c>
    </row>
    <row r="143" spans="1:1" ht="17.25" x14ac:dyDescent="0.25">
      <c r="A143" s="171" t="s">
        <v>1471</v>
      </c>
    </row>
    <row r="144" spans="1:1" ht="17.25" x14ac:dyDescent="0.25">
      <c r="A144" s="171" t="s">
        <v>1472</v>
      </c>
    </row>
    <row r="145" spans="1:1" ht="17.25" x14ac:dyDescent="0.25">
      <c r="A145" s="175" t="s">
        <v>1473</v>
      </c>
    </row>
    <row r="146" spans="1:1" ht="17.25" x14ac:dyDescent="0.25">
      <c r="A146" s="170" t="s">
        <v>1474</v>
      </c>
    </row>
    <row r="147" spans="1:1" ht="17.25" x14ac:dyDescent="0.25">
      <c r="A147" s="175" t="s">
        <v>1475</v>
      </c>
    </row>
    <row r="148" spans="1:1" ht="17.25" x14ac:dyDescent="0.25">
      <c r="A148" s="171" t="s">
        <v>1476</v>
      </c>
    </row>
    <row r="149" spans="1:1" ht="17.25" x14ac:dyDescent="0.25">
      <c r="A149" s="171" t="s">
        <v>1477</v>
      </c>
    </row>
    <row r="150" spans="1:1" ht="17.25" x14ac:dyDescent="0.25">
      <c r="A150" s="171" t="s">
        <v>1478</v>
      </c>
    </row>
    <row r="151" spans="1:1" ht="34.5" x14ac:dyDescent="0.25">
      <c r="A151" s="175" t="s">
        <v>1479</v>
      </c>
    </row>
    <row r="152" spans="1:1" ht="17.25" x14ac:dyDescent="0.25">
      <c r="A152" s="170" t="s">
        <v>1480</v>
      </c>
    </row>
    <row r="153" spans="1:1" ht="17.25" x14ac:dyDescent="0.25">
      <c r="A153" s="171" t="s">
        <v>1481</v>
      </c>
    </row>
    <row r="154" spans="1:1" ht="17.25" x14ac:dyDescent="0.25">
      <c r="A154" s="171" t="s">
        <v>1482</v>
      </c>
    </row>
    <row r="155" spans="1:1" ht="17.25" x14ac:dyDescent="0.25">
      <c r="A155" s="171" t="s">
        <v>1483</v>
      </c>
    </row>
    <row r="156" spans="1:1" ht="17.25" x14ac:dyDescent="0.25">
      <c r="A156" s="171" t="s">
        <v>1484</v>
      </c>
    </row>
    <row r="157" spans="1:1" ht="34.5" x14ac:dyDescent="0.25">
      <c r="A157" s="171" t="s">
        <v>1485</v>
      </c>
    </row>
    <row r="158" spans="1:1" ht="34.5" x14ac:dyDescent="0.25">
      <c r="A158" s="171" t="s">
        <v>1486</v>
      </c>
    </row>
    <row r="159" spans="1:1" ht="17.25" x14ac:dyDescent="0.25">
      <c r="A159" s="170" t="s">
        <v>1487</v>
      </c>
    </row>
    <row r="160" spans="1:1" ht="34.5" x14ac:dyDescent="0.25">
      <c r="A160" s="171" t="s">
        <v>1488</v>
      </c>
    </row>
    <row r="161" spans="1:1" ht="34.5" x14ac:dyDescent="0.25">
      <c r="A161" s="171" t="s">
        <v>1489</v>
      </c>
    </row>
    <row r="162" spans="1:1" ht="17.25" x14ac:dyDescent="0.25">
      <c r="A162" s="171" t="s">
        <v>1490</v>
      </c>
    </row>
    <row r="163" spans="1:1" ht="17.25" x14ac:dyDescent="0.25">
      <c r="A163" s="170" t="s">
        <v>1491</v>
      </c>
    </row>
    <row r="164" spans="1:1" ht="34.5" x14ac:dyDescent="0.3">
      <c r="A164" s="172" t="s">
        <v>1492</v>
      </c>
    </row>
    <row r="165" spans="1:1" ht="34.5" x14ac:dyDescent="0.25">
      <c r="A165" s="171" t="s">
        <v>1493</v>
      </c>
    </row>
    <row r="166" spans="1:1" ht="17.25" x14ac:dyDescent="0.25">
      <c r="A166" s="170" t="s">
        <v>1494</v>
      </c>
    </row>
    <row r="167" spans="1:1" ht="17.25" x14ac:dyDescent="0.25">
      <c r="A167" s="171" t="s">
        <v>1495</v>
      </c>
    </row>
    <row r="168" spans="1:1" ht="17.25" x14ac:dyDescent="0.25">
      <c r="A168" s="170" t="s">
        <v>1496</v>
      </c>
    </row>
    <row r="169" spans="1:1" ht="17.25" x14ac:dyDescent="0.3">
      <c r="A169" s="172" t="s">
        <v>1497</v>
      </c>
    </row>
    <row r="170" spans="1:1" ht="17.25" x14ac:dyDescent="0.3">
      <c r="A170" s="172"/>
    </row>
    <row r="171" spans="1:1" ht="17.25" x14ac:dyDescent="0.3">
      <c r="A171" s="172"/>
    </row>
    <row r="172" spans="1:1" ht="17.25" x14ac:dyDescent="0.3">
      <c r="A172" s="172"/>
    </row>
    <row r="173" spans="1:1" ht="17.25" x14ac:dyDescent="0.3">
      <c r="A173" s="172"/>
    </row>
    <row r="174" spans="1:1" ht="17.25" x14ac:dyDescent="0.3">
      <c r="A174" s="17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9EA31-CD08-4EF9-8839-917390D3426B}">
  <sheetPr codeName="Sheet2"/>
  <dimension ref="B1:J34"/>
  <sheetViews>
    <sheetView tabSelected="1" zoomScaleNormal="100" workbookViewId="0">
      <selection activeCell="N14" sqref="N14"/>
    </sheetView>
  </sheetViews>
  <sheetFormatPr defaultColWidth="9.140625" defaultRowHeight="15" x14ac:dyDescent="0.25"/>
  <cols>
    <col min="2" max="10" width="12.42578125" customWidth="1"/>
  </cols>
  <sheetData>
    <row r="1" spans="2:10" ht="15.75" thickBot="1" x14ac:dyDescent="0.3"/>
    <row r="2" spans="2:10" x14ac:dyDescent="0.25">
      <c r="B2" s="1"/>
      <c r="C2" s="2"/>
      <c r="D2" s="2"/>
      <c r="E2" s="2"/>
      <c r="F2" s="2"/>
      <c r="G2" s="2"/>
      <c r="H2" s="2"/>
      <c r="I2" s="2"/>
      <c r="J2" s="3"/>
    </row>
    <row r="3" spans="2:10" x14ac:dyDescent="0.25">
      <c r="B3" s="4"/>
      <c r="C3" s="5"/>
      <c r="D3" s="5"/>
      <c r="E3" s="5"/>
      <c r="F3" s="5"/>
      <c r="G3" s="5"/>
      <c r="H3" s="5"/>
      <c r="I3" s="5"/>
      <c r="J3" s="6"/>
    </row>
    <row r="4" spans="2:10" x14ac:dyDescent="0.25">
      <c r="B4" s="4"/>
      <c r="C4" s="5"/>
      <c r="D4" s="5"/>
      <c r="E4" s="5"/>
      <c r="F4" s="5"/>
      <c r="G4" s="5"/>
      <c r="H4" s="5"/>
      <c r="I4" s="5"/>
      <c r="J4" s="6"/>
    </row>
    <row r="5" spans="2:10" ht="31.5" x14ac:dyDescent="0.3">
      <c r="B5" s="4"/>
      <c r="C5" s="5"/>
      <c r="D5" s="5"/>
      <c r="E5" s="7"/>
      <c r="F5" s="8" t="s">
        <v>0</v>
      </c>
      <c r="G5" s="5"/>
      <c r="H5" s="5"/>
      <c r="I5" s="5"/>
      <c r="J5" s="6"/>
    </row>
    <row r="6" spans="2:10" ht="31.5" x14ac:dyDescent="0.25">
      <c r="B6" s="4"/>
      <c r="C6" s="5"/>
      <c r="D6" s="5"/>
      <c r="E6" s="220" t="s">
        <v>1</v>
      </c>
      <c r="F6" s="220"/>
      <c r="G6" s="220"/>
      <c r="H6" s="5"/>
      <c r="I6" s="5"/>
      <c r="J6" s="6"/>
    </row>
    <row r="7" spans="2:10" ht="26.25" x14ac:dyDescent="0.25">
      <c r="B7" s="4"/>
      <c r="C7" s="5"/>
      <c r="D7" s="5"/>
      <c r="E7" s="5"/>
      <c r="F7" s="9" t="s">
        <v>2</v>
      </c>
      <c r="G7" s="5"/>
      <c r="H7" s="5"/>
      <c r="I7" s="5"/>
      <c r="J7" s="6"/>
    </row>
    <row r="8" spans="2:10" ht="26.25" x14ac:dyDescent="0.25">
      <c r="B8" s="4"/>
      <c r="C8" s="5"/>
      <c r="D8" s="5"/>
      <c r="E8" s="5"/>
      <c r="F8" s="9" t="s">
        <v>3</v>
      </c>
      <c r="G8" s="5"/>
      <c r="H8" s="5"/>
      <c r="I8" s="5"/>
      <c r="J8" s="6"/>
    </row>
    <row r="9" spans="2:10" ht="21" x14ac:dyDescent="0.25">
      <c r="B9" s="4"/>
      <c r="C9" s="5"/>
      <c r="D9" s="5"/>
      <c r="E9" s="5"/>
      <c r="F9" s="10" t="s">
        <v>4</v>
      </c>
      <c r="G9" s="5"/>
      <c r="H9" s="5"/>
      <c r="I9" s="5"/>
      <c r="J9" s="6"/>
    </row>
    <row r="10" spans="2:10" ht="21" x14ac:dyDescent="0.25">
      <c r="B10" s="4"/>
      <c r="C10" s="5"/>
      <c r="D10" s="5"/>
      <c r="E10" s="5"/>
      <c r="F10" s="10" t="s">
        <v>5</v>
      </c>
      <c r="G10" s="5"/>
      <c r="H10" s="5"/>
      <c r="I10" s="5"/>
      <c r="J10" s="6"/>
    </row>
    <row r="11" spans="2:10" ht="21" x14ac:dyDescent="0.25">
      <c r="B11" s="4"/>
      <c r="C11" s="5"/>
      <c r="D11" s="5"/>
      <c r="E11" s="5"/>
      <c r="F11" s="10"/>
      <c r="G11" s="5"/>
      <c r="H11" s="5"/>
      <c r="I11" s="5"/>
      <c r="J11" s="6"/>
    </row>
    <row r="12" spans="2:10" x14ac:dyDescent="0.25">
      <c r="B12" s="4"/>
      <c r="C12" s="5"/>
      <c r="D12" s="5"/>
      <c r="E12" s="5"/>
      <c r="F12" s="5"/>
      <c r="G12" s="5"/>
      <c r="H12" s="5"/>
      <c r="I12" s="5"/>
      <c r="J12" s="6"/>
    </row>
    <row r="13" spans="2:10" x14ac:dyDescent="0.25">
      <c r="B13" s="4"/>
      <c r="C13" s="5"/>
      <c r="D13" s="5"/>
      <c r="E13" s="5"/>
      <c r="F13" s="5"/>
      <c r="G13" s="5"/>
      <c r="H13" s="5"/>
      <c r="I13" s="5"/>
      <c r="J13" s="6"/>
    </row>
    <row r="14" spans="2:10" x14ac:dyDescent="0.25">
      <c r="B14" s="4"/>
      <c r="C14" s="5"/>
      <c r="D14" s="5"/>
      <c r="E14" s="5"/>
      <c r="F14" s="5"/>
      <c r="G14" s="5"/>
      <c r="H14" s="5"/>
      <c r="I14" s="5"/>
      <c r="J14" s="6"/>
    </row>
    <row r="15" spans="2:10" x14ac:dyDescent="0.25">
      <c r="B15" s="4"/>
      <c r="C15" s="5"/>
      <c r="D15" s="5"/>
      <c r="E15" s="5"/>
      <c r="F15" s="5"/>
      <c r="G15" s="5"/>
      <c r="H15" s="5"/>
      <c r="I15" s="5"/>
      <c r="J15" s="6"/>
    </row>
    <row r="16" spans="2:10" x14ac:dyDescent="0.25">
      <c r="B16" s="4"/>
      <c r="C16" s="5"/>
      <c r="D16" s="5"/>
      <c r="E16" s="5"/>
      <c r="F16" s="5"/>
      <c r="G16" s="5"/>
      <c r="H16" s="5"/>
      <c r="I16" s="5"/>
      <c r="J16" s="6"/>
    </row>
    <row r="17" spans="2:10" x14ac:dyDescent="0.25">
      <c r="B17" s="4"/>
      <c r="C17" s="5"/>
      <c r="D17" s="5"/>
      <c r="E17" s="5"/>
      <c r="F17" s="5"/>
      <c r="G17" s="5"/>
      <c r="H17" s="5"/>
      <c r="I17" s="5"/>
      <c r="J17" s="6"/>
    </row>
    <row r="18" spans="2:10" x14ac:dyDescent="0.25">
      <c r="B18" s="4"/>
      <c r="C18" s="5"/>
      <c r="D18" s="5"/>
      <c r="E18" s="5"/>
      <c r="F18" s="5"/>
      <c r="G18" s="5"/>
      <c r="H18" s="5"/>
      <c r="I18" s="5"/>
      <c r="J18" s="6"/>
    </row>
    <row r="19" spans="2:10" x14ac:dyDescent="0.25">
      <c r="B19" s="4"/>
      <c r="C19" s="5"/>
      <c r="D19" s="5"/>
      <c r="E19" s="5"/>
      <c r="F19" s="5"/>
      <c r="G19" s="5"/>
      <c r="H19" s="5"/>
      <c r="I19" s="5"/>
      <c r="J19" s="6"/>
    </row>
    <row r="20" spans="2:10" x14ac:dyDescent="0.25">
      <c r="B20" s="4"/>
      <c r="C20" s="5"/>
      <c r="D20" s="5"/>
      <c r="E20" s="5"/>
      <c r="F20" s="5"/>
      <c r="G20" s="5"/>
      <c r="H20" s="5"/>
      <c r="I20" s="5"/>
      <c r="J20" s="6"/>
    </row>
    <row r="21" spans="2:10" x14ac:dyDescent="0.25">
      <c r="B21" s="4"/>
      <c r="C21" s="5"/>
      <c r="D21" s="5"/>
      <c r="E21" s="5"/>
      <c r="F21" s="5"/>
      <c r="G21" s="5"/>
      <c r="H21" s="5"/>
      <c r="I21" s="5"/>
      <c r="J21" s="6"/>
    </row>
    <row r="22" spans="2:10" x14ac:dyDescent="0.25">
      <c r="B22" s="4"/>
      <c r="C22" s="5"/>
      <c r="D22" s="5"/>
      <c r="E22" s="5"/>
      <c r="F22" s="11" t="s">
        <v>6</v>
      </c>
      <c r="G22" s="5"/>
      <c r="H22" s="5"/>
      <c r="I22" s="5"/>
      <c r="J22" s="6"/>
    </row>
    <row r="23" spans="2:10" x14ac:dyDescent="0.25">
      <c r="B23" s="4"/>
      <c r="C23" s="5"/>
      <c r="D23" s="5"/>
      <c r="E23" s="5"/>
      <c r="F23" s="12"/>
      <c r="G23" s="5"/>
      <c r="H23" s="5"/>
      <c r="I23" s="5"/>
      <c r="J23" s="6"/>
    </row>
    <row r="24" spans="2:10" x14ac:dyDescent="0.25">
      <c r="B24" s="4"/>
      <c r="C24" s="5"/>
      <c r="D24" s="218" t="s">
        <v>7</v>
      </c>
      <c r="E24" s="219" t="s">
        <v>8</v>
      </c>
      <c r="F24" s="219"/>
      <c r="G24" s="219"/>
      <c r="H24" s="219"/>
      <c r="I24" s="5"/>
      <c r="J24" s="6"/>
    </row>
    <row r="25" spans="2:10" x14ac:dyDescent="0.25">
      <c r="B25" s="4"/>
      <c r="C25" s="5"/>
      <c r="D25" s="5"/>
      <c r="H25" s="5"/>
      <c r="I25" s="5"/>
      <c r="J25" s="6"/>
    </row>
    <row r="26" spans="2:10" x14ac:dyDescent="0.25">
      <c r="B26" s="4"/>
      <c r="C26" s="5"/>
      <c r="D26" s="218" t="s">
        <v>9</v>
      </c>
      <c r="E26" s="219"/>
      <c r="F26" s="219"/>
      <c r="G26" s="219"/>
      <c r="H26" s="219"/>
      <c r="I26" s="5"/>
      <c r="J26" s="6"/>
    </row>
    <row r="27" spans="2:10" x14ac:dyDescent="0.25">
      <c r="B27" s="4"/>
      <c r="C27" s="5"/>
      <c r="D27" s="13"/>
      <c r="E27" s="13"/>
      <c r="F27" s="13"/>
      <c r="G27" s="13"/>
      <c r="H27" s="13"/>
      <c r="I27" s="5"/>
      <c r="J27" s="6"/>
    </row>
    <row r="28" spans="2:10" x14ac:dyDescent="0.25">
      <c r="B28" s="4"/>
      <c r="C28" s="5"/>
      <c r="D28" s="218" t="s">
        <v>10</v>
      </c>
      <c r="E28" s="219" t="s">
        <v>8</v>
      </c>
      <c r="F28" s="219"/>
      <c r="G28" s="219"/>
      <c r="H28" s="219"/>
      <c r="I28" s="5"/>
      <c r="J28" s="6"/>
    </row>
    <row r="29" spans="2:10" x14ac:dyDescent="0.25">
      <c r="B29" s="4"/>
      <c r="C29" s="5"/>
      <c r="I29" s="5"/>
      <c r="J29" s="6"/>
    </row>
    <row r="30" spans="2:10" x14ac:dyDescent="0.25">
      <c r="B30" s="4"/>
      <c r="C30" s="5"/>
      <c r="D30" s="218" t="s">
        <v>11</v>
      </c>
      <c r="E30" s="219" t="s">
        <v>8</v>
      </c>
      <c r="F30" s="219"/>
      <c r="G30" s="219"/>
      <c r="H30" s="219"/>
      <c r="I30" s="5"/>
      <c r="J30" s="6"/>
    </row>
    <row r="31" spans="2:10" x14ac:dyDescent="0.25">
      <c r="B31" s="4"/>
      <c r="C31" s="5"/>
      <c r="D31" s="5"/>
      <c r="E31" s="5"/>
      <c r="F31" s="5"/>
      <c r="G31" s="5"/>
      <c r="H31" s="5"/>
      <c r="I31" s="5"/>
      <c r="J31" s="6"/>
    </row>
    <row r="32" spans="2:10" x14ac:dyDescent="0.25">
      <c r="B32" s="4"/>
      <c r="C32" s="5"/>
      <c r="D32" s="216" t="s">
        <v>12</v>
      </c>
      <c r="E32" s="217"/>
      <c r="F32" s="217"/>
      <c r="G32" s="217"/>
      <c r="H32" s="217"/>
      <c r="I32" s="5"/>
      <c r="J32" s="6"/>
    </row>
    <row r="33" spans="2:10" x14ac:dyDescent="0.25">
      <c r="B33" s="4"/>
      <c r="C33" s="5"/>
      <c r="D33" s="5"/>
      <c r="E33" s="5"/>
      <c r="F33" s="12"/>
      <c r="G33" s="5"/>
      <c r="H33" s="5"/>
      <c r="I33" s="5"/>
      <c r="J33" s="6"/>
    </row>
    <row r="34" spans="2:10" ht="15.75" thickBot="1" x14ac:dyDescent="0.3">
      <c r="B34" s="14"/>
      <c r="C34" s="15"/>
      <c r="D34" s="15"/>
      <c r="E34" s="15"/>
      <c r="F34" s="15"/>
      <c r="G34" s="15"/>
      <c r="H34" s="15"/>
      <c r="I34" s="15"/>
      <c r="J34" s="16"/>
    </row>
  </sheetData>
  <mergeCells count="6">
    <mergeCell ref="D32:H32"/>
    <mergeCell ref="D28:H28"/>
    <mergeCell ref="E6:G6"/>
    <mergeCell ref="D24:H24"/>
    <mergeCell ref="D26:H26"/>
    <mergeCell ref="D30:H30"/>
  </mergeCells>
  <hyperlinks>
    <hyperlink ref="D24:H24" location="'A. HTT General'!A1" display="Tab A: HTT General" xr:uid="{05D7A0F7-6AF2-497E-A921-619881B48823}"/>
    <hyperlink ref="D26:H26" location="'B1. HTT Mortgage Assets'!A1" display="Worksheet B1: HTT Mortgage Assets" xr:uid="{52089DDA-B1CA-4B9F-8344-C159EDE563C4}"/>
    <hyperlink ref="D28:H28" location="'C. HTT Harmonised Glossary'!A1" display="Worksheet C: HTT Harmonised Glossary" xr:uid="{80C00138-0E64-42BB-8EB3-34401B9DA09F}"/>
    <hyperlink ref="D30:H30" location="Disclaimer!A1" display="Disclaimer" xr:uid="{2893FEB9-E735-4E3F-BEE9-285C8241CC67}"/>
    <hyperlink ref="D32:H32" location="'D. ACT Results'!A1" display="Worksheet D: ACT and Other Information" xr:uid="{E1B5EA4B-8AB2-497A-AF0C-2244E5239AC8}"/>
  </hyperlinks>
  <pageMargins left="0.7" right="0.7" top="0.75" bottom="0.75" header="0.3" footer="0.3"/>
  <headerFooter>
    <oddFooter xml:space="preserve">&amp;C_x000D_&amp;1#&amp;"Calibri"&amp;11&amp;K000000 Confidential </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CED78-CC5A-4887-B8CB-C4EF00175187}">
  <sheetPr codeName="Sheet3"/>
  <dimension ref="A1:N413"/>
  <sheetViews>
    <sheetView zoomScaleNormal="100" workbookViewId="0">
      <selection activeCell="C381" sqref="C381"/>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18"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18" customWidth="1"/>
    <col min="15" max="16384" width="8.85546875" style="20"/>
  </cols>
  <sheetData>
    <row r="1" spans="1:13" ht="31.5" x14ac:dyDescent="0.25">
      <c r="A1" s="17" t="s">
        <v>13</v>
      </c>
      <c r="B1" s="17"/>
      <c r="C1" s="18"/>
      <c r="D1" s="18"/>
      <c r="E1" s="18"/>
      <c r="F1" s="19" t="s">
        <v>14</v>
      </c>
      <c r="H1" s="18"/>
      <c r="I1" s="17"/>
      <c r="J1" s="18"/>
      <c r="K1" s="18"/>
      <c r="L1" s="18"/>
      <c r="M1" s="18"/>
    </row>
    <row r="2" spans="1:13" ht="15.75" thickBot="1" x14ac:dyDescent="0.3">
      <c r="A2" s="18"/>
      <c r="B2" s="21"/>
      <c r="C2" s="21"/>
      <c r="D2" s="18"/>
      <c r="E2" s="18"/>
      <c r="F2" s="18"/>
      <c r="H2" s="18"/>
      <c r="L2" s="18"/>
      <c r="M2" s="18"/>
    </row>
    <row r="3" spans="1:13" ht="19.5" thickBot="1" x14ac:dyDescent="0.3">
      <c r="A3" s="23"/>
      <c r="B3" s="24" t="s">
        <v>15</v>
      </c>
      <c r="C3" s="25" t="s">
        <v>16</v>
      </c>
      <c r="D3" s="23"/>
      <c r="E3" s="23"/>
      <c r="F3" s="18"/>
      <c r="G3" s="23"/>
      <c r="H3" s="18"/>
      <c r="L3" s="18"/>
      <c r="M3" s="18"/>
    </row>
    <row r="4" spans="1:13" ht="15.75" thickBot="1" x14ac:dyDescent="0.3">
      <c r="H4" s="18"/>
      <c r="L4" s="18"/>
      <c r="M4" s="18"/>
    </row>
    <row r="5" spans="1:13" ht="18.75" x14ac:dyDescent="0.25">
      <c r="A5" s="26"/>
      <c r="B5" s="27" t="s">
        <v>17</v>
      </c>
      <c r="C5" s="26"/>
      <c r="E5" s="28"/>
      <c r="F5" s="28"/>
      <c r="H5" s="18"/>
      <c r="L5" s="18"/>
      <c r="M5" s="18"/>
    </row>
    <row r="6" spans="1:13" x14ac:dyDescent="0.25">
      <c r="B6" s="29" t="s">
        <v>18</v>
      </c>
      <c r="H6" s="18"/>
      <c r="L6" s="18"/>
      <c r="M6" s="18"/>
    </row>
    <row r="7" spans="1:13" x14ac:dyDescent="0.25">
      <c r="B7" s="30" t="s">
        <v>19</v>
      </c>
      <c r="H7" s="18"/>
      <c r="L7" s="18"/>
      <c r="M7" s="18"/>
    </row>
    <row r="8" spans="1:13" x14ac:dyDescent="0.25">
      <c r="B8" s="30" t="s">
        <v>20</v>
      </c>
      <c r="F8" s="22" t="s">
        <v>21</v>
      </c>
      <c r="H8" s="18"/>
      <c r="L8" s="18"/>
      <c r="M8" s="18"/>
    </row>
    <row r="9" spans="1:13" x14ac:dyDescent="0.25">
      <c r="B9" s="29" t="s">
        <v>22</v>
      </c>
      <c r="H9" s="18"/>
      <c r="L9" s="18"/>
      <c r="M9" s="18"/>
    </row>
    <row r="10" spans="1:13" x14ac:dyDescent="0.25">
      <c r="B10" s="29" t="s">
        <v>23</v>
      </c>
      <c r="H10" s="18"/>
      <c r="L10" s="18"/>
      <c r="M10" s="18"/>
    </row>
    <row r="11" spans="1:13" ht="15.75" thickBot="1" x14ac:dyDescent="0.3">
      <c r="B11" s="31" t="s">
        <v>24</v>
      </c>
      <c r="H11" s="18"/>
      <c r="L11" s="18"/>
      <c r="M11" s="18"/>
    </row>
    <row r="12" spans="1:13" x14ac:dyDescent="0.25">
      <c r="B12" s="32"/>
      <c r="H12" s="18"/>
      <c r="L12" s="18"/>
      <c r="M12" s="18"/>
    </row>
    <row r="13" spans="1:13" ht="37.5" x14ac:dyDescent="0.25">
      <c r="A13" s="33" t="s">
        <v>25</v>
      </c>
      <c r="B13" s="33" t="s">
        <v>18</v>
      </c>
      <c r="C13" s="34"/>
      <c r="D13" s="34"/>
      <c r="E13" s="34"/>
      <c r="F13" s="34"/>
      <c r="G13" s="35"/>
      <c r="H13" s="18"/>
      <c r="L13" s="18"/>
      <c r="M13" s="18"/>
    </row>
    <row r="14" spans="1:13" x14ac:dyDescent="0.25">
      <c r="A14" s="22" t="s">
        <v>26</v>
      </c>
      <c r="B14" s="36" t="s">
        <v>27</v>
      </c>
      <c r="C14" s="22" t="s">
        <v>2</v>
      </c>
      <c r="E14" s="28"/>
      <c r="F14" s="28"/>
      <c r="H14" s="18"/>
      <c r="L14" s="18"/>
      <c r="M14" s="18"/>
    </row>
    <row r="15" spans="1:13" x14ac:dyDescent="0.25">
      <c r="A15" s="22" t="s">
        <v>28</v>
      </c>
      <c r="B15" s="36" t="s">
        <v>29</v>
      </c>
      <c r="C15" s="22" t="s">
        <v>3</v>
      </c>
      <c r="E15" s="28"/>
      <c r="F15" s="28"/>
      <c r="H15" s="18"/>
      <c r="L15" s="18"/>
      <c r="M15" s="18"/>
    </row>
    <row r="16" spans="1:13" ht="30" x14ac:dyDescent="0.25">
      <c r="A16" s="22" t="s">
        <v>30</v>
      </c>
      <c r="B16" s="36" t="s">
        <v>31</v>
      </c>
      <c r="C16" s="22" t="s">
        <v>32</v>
      </c>
      <c r="E16" s="28"/>
      <c r="F16" s="28"/>
      <c r="H16" s="18"/>
      <c r="L16" s="18"/>
      <c r="M16" s="18"/>
    </row>
    <row r="17" spans="1:13" x14ac:dyDescent="0.25">
      <c r="A17" s="22" t="s">
        <v>33</v>
      </c>
      <c r="B17" s="36" t="s">
        <v>34</v>
      </c>
      <c r="C17" s="37">
        <v>44500</v>
      </c>
      <c r="E17" s="28"/>
      <c r="F17" s="28"/>
      <c r="H17" s="18"/>
      <c r="L17" s="18"/>
      <c r="M17" s="18"/>
    </row>
    <row r="18" spans="1:13" hidden="1" outlineLevel="1" x14ac:dyDescent="0.25">
      <c r="A18" s="22" t="s">
        <v>35</v>
      </c>
      <c r="B18" s="177"/>
      <c r="E18" s="28"/>
      <c r="F18" s="28"/>
      <c r="H18" s="18"/>
      <c r="L18" s="18"/>
      <c r="M18" s="18"/>
    </row>
    <row r="19" spans="1:13" hidden="1" outlineLevel="1" x14ac:dyDescent="0.25">
      <c r="A19" s="22" t="s">
        <v>36</v>
      </c>
      <c r="B19" s="177"/>
      <c r="E19" s="28"/>
      <c r="F19" s="28"/>
      <c r="H19" s="18"/>
      <c r="L19" s="18"/>
      <c r="M19" s="18"/>
    </row>
    <row r="20" spans="1:13" hidden="1" outlineLevel="1" x14ac:dyDescent="0.25">
      <c r="A20" s="22" t="s">
        <v>37</v>
      </c>
      <c r="B20" s="178"/>
      <c r="E20" s="28"/>
      <c r="F20" s="28"/>
      <c r="H20" s="18"/>
      <c r="L20" s="18"/>
      <c r="M20" s="18"/>
    </row>
    <row r="21" spans="1:13" hidden="1" outlineLevel="1" x14ac:dyDescent="0.25">
      <c r="A21" s="22" t="s">
        <v>38</v>
      </c>
      <c r="B21" s="38"/>
      <c r="E21" s="28"/>
      <c r="F21" s="28"/>
      <c r="H21" s="18"/>
      <c r="L21" s="18"/>
      <c r="M21" s="18"/>
    </row>
    <row r="22" spans="1:13" hidden="1" outlineLevel="1" x14ac:dyDescent="0.25">
      <c r="A22" s="22" t="s">
        <v>39</v>
      </c>
      <c r="B22" s="38"/>
      <c r="E22" s="28"/>
      <c r="F22" s="28"/>
      <c r="H22" s="18"/>
      <c r="L22" s="18"/>
      <c r="M22" s="18"/>
    </row>
    <row r="23" spans="1:13" hidden="1" outlineLevel="1" x14ac:dyDescent="0.25">
      <c r="A23" s="22" t="s">
        <v>40</v>
      </c>
      <c r="B23" s="38"/>
      <c r="E23" s="28"/>
      <c r="F23" s="28"/>
      <c r="H23" s="18"/>
      <c r="L23" s="18"/>
      <c r="M23" s="18"/>
    </row>
    <row r="24" spans="1:13" hidden="1" outlineLevel="1" x14ac:dyDescent="0.25">
      <c r="A24" s="22" t="s">
        <v>41</v>
      </c>
      <c r="B24" s="38"/>
      <c r="E24" s="28"/>
      <c r="F24" s="28"/>
      <c r="H24" s="18"/>
      <c r="L24" s="18"/>
      <c r="M24" s="18"/>
    </row>
    <row r="25" spans="1:13" hidden="1" outlineLevel="1" x14ac:dyDescent="0.25">
      <c r="A25" s="22" t="s">
        <v>42</v>
      </c>
      <c r="B25" s="38"/>
      <c r="E25" s="28"/>
      <c r="F25" s="28"/>
      <c r="H25" s="18"/>
      <c r="L25" s="18"/>
      <c r="M25" s="18"/>
    </row>
    <row r="26" spans="1:13" ht="18.75" collapsed="1" x14ac:dyDescent="0.25">
      <c r="A26" s="34"/>
      <c r="B26" s="33" t="s">
        <v>19</v>
      </c>
      <c r="C26" s="34"/>
      <c r="D26" s="34"/>
      <c r="E26" s="34"/>
      <c r="F26" s="34"/>
      <c r="G26" s="35"/>
      <c r="H26" s="18"/>
      <c r="L26" s="18"/>
      <c r="M26" s="18"/>
    </row>
    <row r="27" spans="1:13" x14ac:dyDescent="0.25">
      <c r="A27" s="22" t="s">
        <v>43</v>
      </c>
      <c r="B27" s="39" t="s">
        <v>44</v>
      </c>
      <c r="C27" s="22" t="s">
        <v>45</v>
      </c>
      <c r="D27" s="40"/>
      <c r="E27" s="40"/>
      <c r="F27" s="40"/>
      <c r="H27" s="18"/>
      <c r="L27" s="18"/>
      <c r="M27" s="18"/>
    </row>
    <row r="28" spans="1:13" x14ac:dyDescent="0.25">
      <c r="A28" s="22" t="s">
        <v>46</v>
      </c>
      <c r="B28" s="39" t="s">
        <v>47</v>
      </c>
      <c r="C28" s="22" t="s">
        <v>45</v>
      </c>
      <c r="D28" s="40"/>
      <c r="E28" s="40"/>
      <c r="F28" s="40"/>
      <c r="H28" s="18"/>
      <c r="L28" s="18"/>
      <c r="M28" s="18"/>
    </row>
    <row r="29" spans="1:13" ht="30" x14ac:dyDescent="0.25">
      <c r="A29" s="22" t="s">
        <v>48</v>
      </c>
      <c r="B29" s="39" t="s">
        <v>49</v>
      </c>
      <c r="C29" s="22" t="s">
        <v>50</v>
      </c>
      <c r="E29" s="40"/>
      <c r="F29" s="40"/>
      <c r="H29" s="18"/>
      <c r="L29" s="18"/>
      <c r="M29" s="18"/>
    </row>
    <row r="30" spans="1:13" hidden="1" outlineLevel="1" x14ac:dyDescent="0.25">
      <c r="A30" s="22" t="s">
        <v>51</v>
      </c>
      <c r="B30" s="39"/>
      <c r="E30" s="40"/>
      <c r="F30" s="40"/>
      <c r="H30" s="18"/>
      <c r="L30" s="18"/>
      <c r="M30" s="18"/>
    </row>
    <row r="31" spans="1:13" hidden="1" outlineLevel="1" x14ac:dyDescent="0.25">
      <c r="A31" s="22" t="s">
        <v>52</v>
      </c>
      <c r="B31" s="39"/>
      <c r="E31" s="40"/>
      <c r="F31" s="40"/>
      <c r="H31" s="18"/>
      <c r="L31" s="18"/>
      <c r="M31" s="18"/>
    </row>
    <row r="32" spans="1:13" hidden="1" outlineLevel="1" x14ac:dyDescent="0.25">
      <c r="A32" s="22" t="s">
        <v>53</v>
      </c>
      <c r="B32" s="39"/>
      <c r="E32" s="40"/>
      <c r="F32" s="40"/>
      <c r="H32" s="18"/>
      <c r="L32" s="18"/>
      <c r="M32" s="18"/>
    </row>
    <row r="33" spans="1:14" hidden="1" outlineLevel="1" x14ac:dyDescent="0.25">
      <c r="A33" s="22" t="s">
        <v>54</v>
      </c>
      <c r="B33" s="39"/>
      <c r="E33" s="40"/>
      <c r="F33" s="40"/>
      <c r="H33" s="18"/>
      <c r="L33" s="18"/>
      <c r="M33" s="18"/>
    </row>
    <row r="34" spans="1:14" hidden="1" outlineLevel="1" x14ac:dyDescent="0.25">
      <c r="A34" s="22" t="s">
        <v>55</v>
      </c>
      <c r="B34" s="39"/>
      <c r="E34" s="40"/>
      <c r="F34" s="40"/>
      <c r="H34" s="18"/>
      <c r="L34" s="18"/>
      <c r="M34" s="18"/>
    </row>
    <row r="35" spans="1:14" hidden="1" outlineLevel="1" x14ac:dyDescent="0.25">
      <c r="A35" s="22" t="s">
        <v>56</v>
      </c>
      <c r="B35" s="41"/>
      <c r="E35" s="40"/>
      <c r="F35" s="40"/>
      <c r="H35" s="18"/>
      <c r="L35" s="18"/>
      <c r="M35" s="18"/>
    </row>
    <row r="36" spans="1:14" ht="18.75" collapsed="1" x14ac:dyDescent="0.25">
      <c r="A36" s="33"/>
      <c r="B36" s="33" t="s">
        <v>20</v>
      </c>
      <c r="C36" s="33"/>
      <c r="D36" s="34"/>
      <c r="E36" s="34"/>
      <c r="F36" s="34"/>
      <c r="G36" s="35"/>
      <c r="H36" s="18"/>
      <c r="L36" s="18"/>
      <c r="M36" s="18"/>
    </row>
    <row r="37" spans="1:14" ht="15" customHeight="1" x14ac:dyDescent="0.25">
      <c r="A37" s="42"/>
      <c r="B37" s="43" t="s">
        <v>57</v>
      </c>
      <c r="C37" s="42" t="s">
        <v>58</v>
      </c>
      <c r="D37" s="44"/>
      <c r="E37" s="44"/>
      <c r="F37" s="44"/>
      <c r="G37" s="45"/>
      <c r="H37" s="18"/>
      <c r="L37" s="18"/>
      <c r="M37" s="18"/>
    </row>
    <row r="38" spans="1:14" x14ac:dyDescent="0.25">
      <c r="A38" s="22" t="s">
        <v>59</v>
      </c>
      <c r="B38" s="40" t="s">
        <v>60</v>
      </c>
      <c r="C38" s="179">
        <v>12587.10249309</v>
      </c>
      <c r="F38" s="40"/>
      <c r="H38" s="18"/>
      <c r="L38" s="18"/>
      <c r="M38" s="18"/>
    </row>
    <row r="39" spans="1:14" x14ac:dyDescent="0.25">
      <c r="A39" s="22" t="s">
        <v>61</v>
      </c>
      <c r="B39" s="40" t="s">
        <v>62</v>
      </c>
      <c r="C39" s="46">
        <v>3996.3500000000004</v>
      </c>
      <c r="F39" s="40"/>
      <c r="H39" s="18"/>
      <c r="L39" s="18"/>
      <c r="M39" s="18"/>
      <c r="N39" s="20"/>
    </row>
    <row r="40" spans="1:14" outlineLevel="1" x14ac:dyDescent="0.25">
      <c r="A40" s="22" t="s">
        <v>63</v>
      </c>
      <c r="B40" s="47" t="s">
        <v>64</v>
      </c>
      <c r="C40" s="46" t="s">
        <v>65</v>
      </c>
      <c r="F40" s="40"/>
      <c r="H40" s="18"/>
      <c r="L40" s="18"/>
      <c r="M40" s="18"/>
      <c r="N40" s="20"/>
    </row>
    <row r="41" spans="1:14" outlineLevel="1" x14ac:dyDescent="0.25">
      <c r="A41" s="22" t="s">
        <v>66</v>
      </c>
      <c r="B41" s="47" t="s">
        <v>67</v>
      </c>
      <c r="C41" s="46" t="s">
        <v>65</v>
      </c>
      <c r="F41" s="40"/>
      <c r="H41" s="18"/>
      <c r="L41" s="18"/>
      <c r="M41" s="18"/>
      <c r="N41" s="20"/>
    </row>
    <row r="42" spans="1:14" outlineLevel="1" x14ac:dyDescent="0.25">
      <c r="A42" s="22" t="s">
        <v>68</v>
      </c>
      <c r="B42" s="47"/>
      <c r="C42" s="46"/>
      <c r="F42" s="40"/>
      <c r="H42" s="18"/>
      <c r="L42" s="18"/>
      <c r="M42" s="18"/>
      <c r="N42" s="20"/>
    </row>
    <row r="43" spans="1:14" outlineLevel="1" x14ac:dyDescent="0.25">
      <c r="A43" s="20" t="s">
        <v>69</v>
      </c>
      <c r="B43" s="40"/>
      <c r="F43" s="40"/>
      <c r="H43" s="18"/>
      <c r="L43" s="18"/>
      <c r="M43" s="18"/>
      <c r="N43" s="20"/>
    </row>
    <row r="44" spans="1:14" ht="15" customHeight="1" x14ac:dyDescent="0.25">
      <c r="A44" s="42"/>
      <c r="B44" s="43" t="s">
        <v>70</v>
      </c>
      <c r="C44" s="48" t="s">
        <v>71</v>
      </c>
      <c r="D44" s="42" t="s">
        <v>72</v>
      </c>
      <c r="E44" s="44"/>
      <c r="F44" s="45" t="s">
        <v>73</v>
      </c>
      <c r="G44" s="45" t="s">
        <v>74</v>
      </c>
      <c r="H44" s="18"/>
      <c r="L44" s="18"/>
      <c r="M44" s="18"/>
      <c r="N44" s="20"/>
    </row>
    <row r="45" spans="1:14" x14ac:dyDescent="0.25">
      <c r="A45" s="22" t="s">
        <v>75</v>
      </c>
      <c r="B45" s="40" t="s">
        <v>76</v>
      </c>
      <c r="C45" s="49">
        <v>0.03</v>
      </c>
      <c r="D45" s="49">
        <f>IF(OR(C38="[For completion]",C39="[For completion]"),"Please complete G.3.1.1 and G.3.1.2",(C38/C39-1))</f>
        <v>2.1496496786042263</v>
      </c>
      <c r="E45" s="49"/>
      <c r="F45" s="49">
        <v>0.156</v>
      </c>
      <c r="G45" s="22" t="s">
        <v>77</v>
      </c>
      <c r="H45" s="18"/>
      <c r="L45" s="18"/>
      <c r="M45" s="18"/>
      <c r="N45" s="20"/>
    </row>
    <row r="46" spans="1:14" hidden="1" outlineLevel="1" x14ac:dyDescent="0.25">
      <c r="A46" s="22" t="s">
        <v>78</v>
      </c>
      <c r="B46" s="177"/>
      <c r="C46" s="49"/>
      <c r="D46" s="49"/>
      <c r="E46" s="49"/>
      <c r="F46" s="49"/>
      <c r="G46" s="50"/>
      <c r="H46" s="18"/>
      <c r="L46" s="18"/>
      <c r="M46" s="18"/>
      <c r="N46" s="20"/>
    </row>
    <row r="47" spans="1:14" hidden="1" outlineLevel="1" x14ac:dyDescent="0.25">
      <c r="A47" s="22" t="s">
        <v>79</v>
      </c>
      <c r="B47" s="177"/>
      <c r="C47" s="49"/>
      <c r="D47" s="49"/>
      <c r="E47" s="49"/>
      <c r="F47" s="49"/>
      <c r="G47" s="50"/>
      <c r="H47" s="18"/>
      <c r="L47" s="18"/>
      <c r="M47" s="18"/>
      <c r="N47" s="20"/>
    </row>
    <row r="48" spans="1:14" hidden="1" outlineLevel="1" x14ac:dyDescent="0.25">
      <c r="A48" s="22" t="s">
        <v>80</v>
      </c>
      <c r="B48" s="178"/>
      <c r="C48" s="50"/>
      <c r="D48" s="50"/>
      <c r="E48" s="50"/>
      <c r="F48" s="50"/>
      <c r="G48" s="50"/>
      <c r="H48" s="18"/>
      <c r="L48" s="18"/>
      <c r="M48" s="18"/>
      <c r="N48" s="20"/>
    </row>
    <row r="49" spans="1:14" hidden="1" outlineLevel="1" x14ac:dyDescent="0.25">
      <c r="A49" s="22" t="s">
        <v>81</v>
      </c>
      <c r="B49" s="38"/>
      <c r="C49" s="50"/>
      <c r="D49" s="50"/>
      <c r="E49" s="50"/>
      <c r="F49" s="50"/>
      <c r="G49" s="50"/>
      <c r="H49" s="18"/>
      <c r="L49" s="18"/>
      <c r="M49" s="18"/>
      <c r="N49" s="20"/>
    </row>
    <row r="50" spans="1:14" hidden="1" outlineLevel="1" x14ac:dyDescent="0.25">
      <c r="A50" s="22" t="s">
        <v>82</v>
      </c>
      <c r="B50" s="38"/>
      <c r="C50" s="50"/>
      <c r="D50" s="50"/>
      <c r="E50" s="50"/>
      <c r="F50" s="50"/>
      <c r="G50" s="50"/>
      <c r="H50" s="18"/>
      <c r="L50" s="18"/>
      <c r="M50" s="18"/>
      <c r="N50" s="20"/>
    </row>
    <row r="51" spans="1:14" hidden="1" outlineLevel="1" x14ac:dyDescent="0.25">
      <c r="A51" s="22" t="s">
        <v>83</v>
      </c>
      <c r="B51" s="38"/>
      <c r="C51" s="50"/>
      <c r="D51" s="50"/>
      <c r="E51" s="50"/>
      <c r="F51" s="50"/>
      <c r="G51" s="50"/>
      <c r="H51" s="18"/>
      <c r="L51" s="18"/>
      <c r="M51" s="18"/>
      <c r="N51" s="20"/>
    </row>
    <row r="52" spans="1:14" ht="15" customHeight="1" collapsed="1" x14ac:dyDescent="0.25">
      <c r="A52" s="42"/>
      <c r="B52" s="43" t="s">
        <v>84</v>
      </c>
      <c r="C52" s="42" t="s">
        <v>58</v>
      </c>
      <c r="D52" s="42"/>
      <c r="E52" s="44"/>
      <c r="F52" s="45" t="s">
        <v>85</v>
      </c>
      <c r="G52" s="45"/>
      <c r="H52" s="18"/>
      <c r="L52" s="18"/>
      <c r="M52" s="18"/>
      <c r="N52" s="20"/>
    </row>
    <row r="53" spans="1:14" x14ac:dyDescent="0.25">
      <c r="A53" s="22" t="s">
        <v>86</v>
      </c>
      <c r="B53" s="40" t="s">
        <v>87</v>
      </c>
      <c r="C53" s="46">
        <v>12541.88239678</v>
      </c>
      <c r="E53" s="51"/>
      <c r="F53" s="52">
        <f>IF($C$58=0,"",IF(C53="[for completion]","",C53/$C$58))</f>
        <v>0.9964074260668947</v>
      </c>
      <c r="G53" s="53"/>
      <c r="H53" s="18"/>
      <c r="L53" s="18"/>
      <c r="M53" s="18"/>
      <c r="N53" s="20"/>
    </row>
    <row r="54" spans="1:14" x14ac:dyDescent="0.25">
      <c r="A54" s="22" t="s">
        <v>88</v>
      </c>
      <c r="B54" s="40" t="s">
        <v>89</v>
      </c>
      <c r="C54" s="46">
        <v>0</v>
      </c>
      <c r="E54" s="51"/>
      <c r="F54" s="52">
        <f>IF($C$58=0,"",IF(C54="[for completion]","",C54/$C$58))</f>
        <v>0</v>
      </c>
      <c r="G54" s="53"/>
      <c r="H54" s="18"/>
      <c r="L54" s="18"/>
      <c r="M54" s="18"/>
      <c r="N54" s="20"/>
    </row>
    <row r="55" spans="1:14" x14ac:dyDescent="0.25">
      <c r="A55" s="22" t="s">
        <v>90</v>
      </c>
      <c r="B55" s="180" t="s">
        <v>91</v>
      </c>
      <c r="C55" s="179">
        <v>0</v>
      </c>
      <c r="E55" s="51"/>
      <c r="F55" s="52">
        <f>IF($C$58=0,"",IF(C55="[for completion]","",C55/$C$58))</f>
        <v>0</v>
      </c>
      <c r="G55" s="53"/>
      <c r="H55" s="18"/>
      <c r="L55" s="18"/>
      <c r="M55" s="18"/>
      <c r="N55" s="20"/>
    </row>
    <row r="56" spans="1:14" x14ac:dyDescent="0.25">
      <c r="A56" s="22" t="s">
        <v>92</v>
      </c>
      <c r="B56" s="180" t="s">
        <v>93</v>
      </c>
      <c r="C56" s="181">
        <v>45.220096309999995</v>
      </c>
      <c r="E56" s="51"/>
      <c r="F56" s="52">
        <f>IF($C$58=0,"",IF(C56="[for completion]","",C56/$C$58))</f>
        <v>3.59257393310531E-3</v>
      </c>
      <c r="G56" s="53"/>
      <c r="H56" s="18"/>
      <c r="L56" s="18"/>
      <c r="M56" s="18"/>
      <c r="N56" s="20"/>
    </row>
    <row r="57" spans="1:14" x14ac:dyDescent="0.25">
      <c r="A57" s="22" t="s">
        <v>94</v>
      </c>
      <c r="B57" s="182" t="s">
        <v>95</v>
      </c>
      <c r="C57" s="179">
        <v>0</v>
      </c>
      <c r="E57" s="51"/>
      <c r="F57" s="52">
        <f>IF($C$58=0,"",IF(C57="[for completion]","",C57/$C$58))</f>
        <v>0</v>
      </c>
      <c r="G57" s="53"/>
      <c r="H57" s="18"/>
      <c r="L57" s="18"/>
      <c r="M57" s="18"/>
      <c r="N57" s="20"/>
    </row>
    <row r="58" spans="1:14" x14ac:dyDescent="0.25">
      <c r="A58" s="22" t="s">
        <v>96</v>
      </c>
      <c r="B58" s="183" t="s">
        <v>97</v>
      </c>
      <c r="C58" s="184">
        <f>SUM(C53:C57)</f>
        <v>12587.10249309</v>
      </c>
      <c r="D58" s="51"/>
      <c r="E58" s="51"/>
      <c r="F58" s="56">
        <f>SUM(F53:F57)</f>
        <v>1</v>
      </c>
      <c r="G58" s="53"/>
      <c r="H58" s="18"/>
      <c r="L58" s="18"/>
      <c r="M58" s="18"/>
      <c r="N58" s="20"/>
    </row>
    <row r="59" spans="1:14" hidden="1" outlineLevel="1" x14ac:dyDescent="0.25">
      <c r="A59" s="22" t="s">
        <v>98</v>
      </c>
      <c r="B59" s="185"/>
      <c r="C59" s="179"/>
      <c r="E59" s="51"/>
      <c r="F59" s="52" t="str">
        <f t="shared" ref="F59:F64" si="0">IF($C$58=0,"",IF(C59="","",C59/$C$58))</f>
        <v/>
      </c>
      <c r="G59" s="53"/>
      <c r="H59" s="18"/>
      <c r="L59" s="18"/>
      <c r="M59" s="18"/>
      <c r="N59" s="20"/>
    </row>
    <row r="60" spans="1:14" hidden="1" outlineLevel="1" x14ac:dyDescent="0.25">
      <c r="A60" s="22" t="s">
        <v>99</v>
      </c>
      <c r="B60" s="185"/>
      <c r="C60" s="179"/>
      <c r="E60" s="51"/>
      <c r="F60" s="52" t="str">
        <f t="shared" si="0"/>
        <v/>
      </c>
      <c r="G60" s="53"/>
      <c r="H60" s="18"/>
      <c r="L60" s="18"/>
      <c r="M60" s="18"/>
      <c r="N60" s="20"/>
    </row>
    <row r="61" spans="1:14" hidden="1" outlineLevel="1" x14ac:dyDescent="0.25">
      <c r="A61" s="22" t="s">
        <v>100</v>
      </c>
      <c r="B61" s="185"/>
      <c r="C61" s="179"/>
      <c r="E61" s="51"/>
      <c r="F61" s="52" t="str">
        <f t="shared" si="0"/>
        <v/>
      </c>
      <c r="G61" s="53"/>
      <c r="H61" s="18"/>
      <c r="L61" s="18"/>
      <c r="M61" s="18"/>
      <c r="N61" s="20"/>
    </row>
    <row r="62" spans="1:14" hidden="1" outlineLevel="1" x14ac:dyDescent="0.25">
      <c r="A62" s="22" t="s">
        <v>101</v>
      </c>
      <c r="B62" s="185"/>
      <c r="C62" s="179"/>
      <c r="E62" s="51"/>
      <c r="F62" s="52" t="str">
        <f t="shared" si="0"/>
        <v/>
      </c>
      <c r="G62" s="53"/>
      <c r="H62" s="18"/>
      <c r="L62" s="18"/>
      <c r="M62" s="18"/>
      <c r="N62" s="20"/>
    </row>
    <row r="63" spans="1:14" hidden="1" outlineLevel="1" x14ac:dyDescent="0.25">
      <c r="A63" s="22" t="s">
        <v>102</v>
      </c>
      <c r="B63" s="185"/>
      <c r="C63" s="179"/>
      <c r="E63" s="51"/>
      <c r="F63" s="52" t="str">
        <f t="shared" si="0"/>
        <v/>
      </c>
      <c r="G63" s="53"/>
      <c r="H63" s="18"/>
      <c r="L63" s="18"/>
      <c r="M63" s="18"/>
      <c r="N63" s="20"/>
    </row>
    <row r="64" spans="1:14" hidden="1" outlineLevel="1" x14ac:dyDescent="0.25">
      <c r="A64" s="22" t="s">
        <v>103</v>
      </c>
      <c r="B64" s="185"/>
      <c r="C64" s="186"/>
      <c r="D64" s="20"/>
      <c r="E64" s="20"/>
      <c r="F64" s="52" t="str">
        <f t="shared" si="0"/>
        <v/>
      </c>
      <c r="G64" s="58"/>
      <c r="H64" s="18"/>
      <c r="L64" s="18"/>
      <c r="M64" s="18"/>
      <c r="N64" s="20"/>
    </row>
    <row r="65" spans="1:14" ht="15" customHeight="1" collapsed="1" x14ac:dyDescent="0.25">
      <c r="A65" s="42"/>
      <c r="B65" s="43" t="s">
        <v>104</v>
      </c>
      <c r="C65" s="48" t="s">
        <v>105</v>
      </c>
      <c r="D65" s="48" t="s">
        <v>106</v>
      </c>
      <c r="E65" s="44"/>
      <c r="F65" s="45" t="s">
        <v>107</v>
      </c>
      <c r="G65" s="59" t="s">
        <v>108</v>
      </c>
      <c r="H65" s="18"/>
      <c r="L65" s="18"/>
      <c r="M65" s="18"/>
      <c r="N65" s="20"/>
    </row>
    <row r="66" spans="1:14" x14ac:dyDescent="0.25">
      <c r="A66" s="22" t="s">
        <v>109</v>
      </c>
      <c r="B66" s="40" t="s">
        <v>110</v>
      </c>
      <c r="C66" s="60">
        <v>20.100728451887679</v>
      </c>
      <c r="D66" s="60" t="s">
        <v>65</v>
      </c>
      <c r="E66" s="36"/>
      <c r="F66" s="61"/>
      <c r="G66" s="62" t="s">
        <v>65</v>
      </c>
      <c r="H66" s="18"/>
      <c r="L66" s="18"/>
      <c r="M66" s="18"/>
      <c r="N66" s="20"/>
    </row>
    <row r="67" spans="1:14" x14ac:dyDescent="0.25">
      <c r="B67" s="40"/>
      <c r="E67" s="36"/>
      <c r="F67" s="61"/>
      <c r="G67" s="62"/>
      <c r="H67" s="18"/>
      <c r="L67" s="18"/>
      <c r="M67" s="18"/>
      <c r="N67" s="20"/>
    </row>
    <row r="68" spans="1:14" x14ac:dyDescent="0.25">
      <c r="B68" s="40" t="s">
        <v>111</v>
      </c>
      <c r="C68" s="36"/>
      <c r="D68" s="36"/>
      <c r="E68" s="36"/>
      <c r="F68" s="62"/>
      <c r="G68" s="62"/>
      <c r="H68" s="18"/>
      <c r="L68" s="18"/>
      <c r="M68" s="18"/>
      <c r="N68" s="20"/>
    </row>
    <row r="69" spans="1:14" x14ac:dyDescent="0.25">
      <c r="B69" s="180" t="s">
        <v>112</v>
      </c>
      <c r="C69" s="182"/>
      <c r="D69" s="182"/>
      <c r="E69" s="187"/>
      <c r="F69" s="188"/>
      <c r="G69" s="188"/>
      <c r="H69" s="18"/>
      <c r="L69" s="18"/>
      <c r="M69" s="18"/>
      <c r="N69" s="20"/>
    </row>
    <row r="70" spans="1:14" x14ac:dyDescent="0.25">
      <c r="A70" s="22" t="s">
        <v>113</v>
      </c>
      <c r="B70" s="189" t="s">
        <v>114</v>
      </c>
      <c r="C70" s="179">
        <v>49.309605789999992</v>
      </c>
      <c r="D70" s="179" t="s">
        <v>65</v>
      </c>
      <c r="E70" s="189"/>
      <c r="F70" s="190">
        <f t="shared" ref="F70:F76" si="1">IF($C$77=0,"",IF(C70="[for completion]","",C70/$C$77))</f>
        <v>3.9174707457152839E-3</v>
      </c>
      <c r="G70" s="190" t="s">
        <v>65</v>
      </c>
      <c r="H70" s="18"/>
      <c r="L70" s="18"/>
      <c r="M70" s="18"/>
      <c r="N70" s="20"/>
    </row>
    <row r="71" spans="1:14" x14ac:dyDescent="0.25">
      <c r="A71" s="22" t="s">
        <v>115</v>
      </c>
      <c r="B71" s="189" t="s">
        <v>116</v>
      </c>
      <c r="C71" s="179">
        <v>10.399320960000001</v>
      </c>
      <c r="D71" s="179" t="s">
        <v>65</v>
      </c>
      <c r="E71" s="189"/>
      <c r="F71" s="190">
        <f t="shared" si="1"/>
        <v>8.2618862964760668E-4</v>
      </c>
      <c r="G71" s="190" t="s">
        <v>65</v>
      </c>
      <c r="H71" s="18"/>
      <c r="L71" s="18"/>
      <c r="M71" s="18"/>
      <c r="N71" s="20"/>
    </row>
    <row r="72" spans="1:14" x14ac:dyDescent="0.25">
      <c r="A72" s="22" t="s">
        <v>117</v>
      </c>
      <c r="B72" s="189" t="s">
        <v>118</v>
      </c>
      <c r="C72" s="179">
        <v>24.8608066</v>
      </c>
      <c r="D72" s="179" t="s">
        <v>65</v>
      </c>
      <c r="E72" s="189"/>
      <c r="F72" s="190">
        <f t="shared" si="1"/>
        <v>1.9751016259419475E-3</v>
      </c>
      <c r="G72" s="190" t="s">
        <v>65</v>
      </c>
      <c r="H72" s="18"/>
      <c r="L72" s="18"/>
      <c r="M72" s="18"/>
      <c r="N72" s="20"/>
    </row>
    <row r="73" spans="1:14" x14ac:dyDescent="0.25">
      <c r="A73" s="22" t="s">
        <v>119</v>
      </c>
      <c r="B73" s="189" t="s">
        <v>120</v>
      </c>
      <c r="C73" s="179">
        <v>48.962668890000003</v>
      </c>
      <c r="D73" s="179" t="s">
        <v>65</v>
      </c>
      <c r="E73" s="189"/>
      <c r="F73" s="190">
        <f t="shared" si="1"/>
        <v>3.8899078574182793E-3</v>
      </c>
      <c r="G73" s="190" t="s">
        <v>65</v>
      </c>
      <c r="H73" s="18"/>
      <c r="L73" s="18"/>
      <c r="M73" s="18"/>
      <c r="N73" s="20"/>
    </row>
    <row r="74" spans="1:14" x14ac:dyDescent="0.25">
      <c r="A74" s="22" t="s">
        <v>121</v>
      </c>
      <c r="B74" s="189" t="s">
        <v>122</v>
      </c>
      <c r="C74" s="179">
        <v>64.763586930000002</v>
      </c>
      <c r="D74" s="179" t="s">
        <v>65</v>
      </c>
      <c r="E74" s="189"/>
      <c r="F74" s="190">
        <f t="shared" si="1"/>
        <v>5.1452339381167006E-3</v>
      </c>
      <c r="G74" s="190" t="s">
        <v>65</v>
      </c>
      <c r="H74" s="18"/>
      <c r="L74" s="18"/>
      <c r="M74" s="18"/>
      <c r="N74" s="20"/>
    </row>
    <row r="75" spans="1:14" x14ac:dyDescent="0.25">
      <c r="A75" s="22" t="s">
        <v>123</v>
      </c>
      <c r="B75" s="189" t="s">
        <v>124</v>
      </c>
      <c r="C75" s="179">
        <v>786.04571453000005</v>
      </c>
      <c r="D75" s="179" t="s">
        <v>65</v>
      </c>
      <c r="E75" s="189"/>
      <c r="F75" s="190">
        <f t="shared" si="1"/>
        <v>6.244850353459179E-2</v>
      </c>
      <c r="G75" s="190" t="s">
        <v>65</v>
      </c>
      <c r="H75" s="18"/>
      <c r="L75" s="18"/>
      <c r="M75" s="18"/>
      <c r="N75" s="20"/>
    </row>
    <row r="76" spans="1:14" x14ac:dyDescent="0.25">
      <c r="A76" s="22" t="s">
        <v>125</v>
      </c>
      <c r="B76" s="189" t="s">
        <v>126</v>
      </c>
      <c r="C76" s="179">
        <v>11602.76078939</v>
      </c>
      <c r="D76" s="179" t="s">
        <v>65</v>
      </c>
      <c r="E76" s="189"/>
      <c r="F76" s="190">
        <f t="shared" si="1"/>
        <v>0.92179759366856839</v>
      </c>
      <c r="G76" s="190" t="s">
        <v>65</v>
      </c>
      <c r="H76" s="18"/>
      <c r="L76" s="18"/>
      <c r="M76" s="18"/>
      <c r="N76" s="20"/>
    </row>
    <row r="77" spans="1:14" x14ac:dyDescent="0.25">
      <c r="A77" s="22" t="s">
        <v>127</v>
      </c>
      <c r="B77" s="191" t="s">
        <v>97</v>
      </c>
      <c r="C77" s="184">
        <f>SUM(C70:C76)</f>
        <v>12587.10249309</v>
      </c>
      <c r="D77" s="184" t="s">
        <v>65</v>
      </c>
      <c r="E77" s="180"/>
      <c r="F77" s="56">
        <f>SUM(F70:F76)</f>
        <v>1</v>
      </c>
      <c r="G77" s="56" t="s">
        <v>65</v>
      </c>
      <c r="H77" s="18"/>
      <c r="L77" s="18"/>
      <c r="M77" s="18"/>
      <c r="N77" s="20"/>
    </row>
    <row r="78" spans="1:14" hidden="1" outlineLevel="1" x14ac:dyDescent="0.25">
      <c r="A78" s="22" t="s">
        <v>128</v>
      </c>
      <c r="B78" s="192"/>
      <c r="C78" s="184"/>
      <c r="D78" s="193"/>
      <c r="E78" s="180"/>
      <c r="F78" s="190"/>
      <c r="G78" s="194"/>
      <c r="H78" s="18"/>
      <c r="L78" s="18"/>
      <c r="M78" s="18"/>
      <c r="N78" s="20"/>
    </row>
    <row r="79" spans="1:14" hidden="1" outlineLevel="1" x14ac:dyDescent="0.25">
      <c r="A79" s="22" t="s">
        <v>129</v>
      </c>
      <c r="B79" s="192"/>
      <c r="C79" s="193"/>
      <c r="D79" s="193"/>
      <c r="E79" s="180"/>
      <c r="F79" s="194"/>
      <c r="G79" s="194"/>
      <c r="H79" s="18"/>
      <c r="L79" s="18"/>
      <c r="M79" s="18"/>
      <c r="N79" s="20"/>
    </row>
    <row r="80" spans="1:14" hidden="1" outlineLevel="1" x14ac:dyDescent="0.25">
      <c r="A80" s="22" t="s">
        <v>130</v>
      </c>
      <c r="B80" s="192"/>
      <c r="C80" s="193"/>
      <c r="D80" s="193"/>
      <c r="E80" s="180"/>
      <c r="F80" s="194"/>
      <c r="G80" s="194"/>
      <c r="H80" s="18"/>
      <c r="L80" s="18"/>
      <c r="M80" s="18"/>
      <c r="N80" s="20"/>
    </row>
    <row r="81" spans="1:14" hidden="1" outlineLevel="1" x14ac:dyDescent="0.25">
      <c r="A81" s="22" t="s">
        <v>131</v>
      </c>
      <c r="B81" s="192"/>
      <c r="C81" s="193"/>
      <c r="D81" s="193"/>
      <c r="E81" s="180"/>
      <c r="F81" s="194"/>
      <c r="G81" s="194"/>
      <c r="H81" s="18"/>
      <c r="L81" s="18"/>
      <c r="M81" s="18"/>
      <c r="N81" s="20"/>
    </row>
    <row r="82" spans="1:14" hidden="1" outlineLevel="1" x14ac:dyDescent="0.25">
      <c r="A82" s="22" t="s">
        <v>132</v>
      </c>
      <c r="B82" s="192"/>
      <c r="C82" s="193"/>
      <c r="D82" s="193"/>
      <c r="E82" s="180"/>
      <c r="F82" s="194"/>
      <c r="G82" s="194"/>
      <c r="H82" s="18"/>
      <c r="L82" s="18"/>
      <c r="M82" s="18"/>
      <c r="N82" s="20"/>
    </row>
    <row r="83" spans="1:14" hidden="1" outlineLevel="1" x14ac:dyDescent="0.25">
      <c r="A83" s="22" t="s">
        <v>133</v>
      </c>
      <c r="B83" s="195"/>
      <c r="C83" s="196"/>
      <c r="D83" s="196"/>
      <c r="E83" s="180"/>
      <c r="F83" s="197"/>
      <c r="G83" s="197"/>
      <c r="H83" s="18"/>
      <c r="L83" s="18"/>
      <c r="M83" s="18"/>
      <c r="N83" s="20"/>
    </row>
    <row r="84" spans="1:14" hidden="1" outlineLevel="1" x14ac:dyDescent="0.25">
      <c r="A84" s="22" t="s">
        <v>134</v>
      </c>
      <c r="B84" s="195"/>
      <c r="C84" s="196"/>
      <c r="D84" s="196"/>
      <c r="E84" s="180"/>
      <c r="F84" s="197"/>
      <c r="G84" s="197"/>
      <c r="H84" s="18"/>
      <c r="L84" s="18"/>
      <c r="M84" s="18"/>
      <c r="N84" s="20"/>
    </row>
    <row r="85" spans="1:14" hidden="1" outlineLevel="1" x14ac:dyDescent="0.25">
      <c r="A85" s="22" t="s">
        <v>135</v>
      </c>
      <c r="B85" s="195"/>
      <c r="C85" s="196"/>
      <c r="D85" s="196"/>
      <c r="E85" s="180"/>
      <c r="F85" s="197"/>
      <c r="G85" s="197"/>
      <c r="H85" s="18"/>
      <c r="L85" s="18"/>
      <c r="M85" s="18"/>
      <c r="N85" s="20"/>
    </row>
    <row r="86" spans="1:14" hidden="1" outlineLevel="1" x14ac:dyDescent="0.25">
      <c r="A86" s="22" t="s">
        <v>136</v>
      </c>
      <c r="B86" s="64"/>
      <c r="C86" s="51"/>
      <c r="D86" s="51"/>
      <c r="E86" s="40"/>
      <c r="F86" s="53"/>
      <c r="G86" s="53"/>
      <c r="H86" s="18"/>
      <c r="L86" s="18"/>
      <c r="M86" s="18"/>
      <c r="N86" s="20"/>
    </row>
    <row r="87" spans="1:14" hidden="1" outlineLevel="1" x14ac:dyDescent="0.25">
      <c r="A87" s="22" t="s">
        <v>137</v>
      </c>
      <c r="B87" s="65"/>
      <c r="C87" s="51"/>
      <c r="D87" s="51"/>
      <c r="E87" s="40"/>
      <c r="F87" s="53"/>
      <c r="G87" s="53"/>
      <c r="H87" s="18"/>
      <c r="L87" s="18"/>
      <c r="M87" s="18"/>
      <c r="N87" s="20"/>
    </row>
    <row r="88" spans="1:14" ht="15" customHeight="1" collapsed="1" x14ac:dyDescent="0.25">
      <c r="A88" s="42"/>
      <c r="B88" s="43" t="s">
        <v>138</v>
      </c>
      <c r="C88" s="48" t="s">
        <v>139</v>
      </c>
      <c r="D88" s="48" t="s">
        <v>140</v>
      </c>
      <c r="E88" s="44"/>
      <c r="F88" s="45" t="s">
        <v>141</v>
      </c>
      <c r="G88" s="42" t="s">
        <v>142</v>
      </c>
      <c r="H88" s="18"/>
      <c r="L88" s="18"/>
      <c r="M88" s="18"/>
      <c r="N88" s="20"/>
    </row>
    <row r="89" spans="1:14" x14ac:dyDescent="0.25">
      <c r="A89" s="22" t="s">
        <v>143</v>
      </c>
      <c r="B89" s="40" t="s">
        <v>144</v>
      </c>
      <c r="C89" s="60">
        <v>1.5392999999999999</v>
      </c>
      <c r="D89" s="60">
        <v>2.5402999999999998</v>
      </c>
      <c r="E89" s="36"/>
      <c r="F89" s="66"/>
      <c r="G89" s="67"/>
      <c r="H89" s="18"/>
      <c r="L89" s="18"/>
      <c r="M89" s="18"/>
      <c r="N89" s="20"/>
    </row>
    <row r="90" spans="1:14" x14ac:dyDescent="0.25">
      <c r="B90" s="40"/>
      <c r="C90" s="60"/>
      <c r="D90" s="60"/>
      <c r="E90" s="36"/>
      <c r="F90" s="66"/>
      <c r="G90" s="67"/>
      <c r="H90" s="18"/>
      <c r="L90" s="18"/>
      <c r="M90" s="18"/>
      <c r="N90" s="20"/>
    </row>
    <row r="91" spans="1:14" x14ac:dyDescent="0.25">
      <c r="B91" s="40" t="s">
        <v>145</v>
      </c>
      <c r="C91" s="68"/>
      <c r="D91" s="68"/>
      <c r="E91" s="36"/>
      <c r="F91" s="67"/>
      <c r="G91" s="67"/>
      <c r="H91" s="18"/>
      <c r="L91" s="18"/>
      <c r="M91" s="18"/>
      <c r="N91" s="20"/>
    </row>
    <row r="92" spans="1:14" x14ac:dyDescent="0.25">
      <c r="A92" s="22" t="s">
        <v>146</v>
      </c>
      <c r="B92" s="40" t="s">
        <v>112</v>
      </c>
      <c r="C92" s="60"/>
      <c r="D92" s="60"/>
      <c r="E92" s="36"/>
      <c r="F92" s="67"/>
      <c r="G92" s="67"/>
      <c r="H92" s="18"/>
      <c r="L92" s="18"/>
      <c r="M92" s="18"/>
      <c r="N92" s="20"/>
    </row>
    <row r="93" spans="1:14" x14ac:dyDescent="0.25">
      <c r="A93" s="22" t="s">
        <v>147</v>
      </c>
      <c r="B93" s="63" t="s">
        <v>114</v>
      </c>
      <c r="C93" s="46">
        <v>1713.4</v>
      </c>
      <c r="D93" s="46">
        <v>0</v>
      </c>
      <c r="E93" s="63"/>
      <c r="F93" s="52">
        <f t="shared" ref="F93:F99" si="2">IF($C$100=0,"",IF(C93="[for completion]","",IF(C93="","",C93/$C$100)))</f>
        <v>0.42874122636906176</v>
      </c>
      <c r="G93" s="52">
        <f t="shared" ref="G93:G99" si="3">IF($D$100=0,"",IF(D93="[Mark as ND1 if not relevant]","",IF(D93="","",D93/$D$100)))</f>
        <v>0</v>
      </c>
      <c r="H93" s="18"/>
      <c r="L93" s="18"/>
      <c r="M93" s="18"/>
      <c r="N93" s="20"/>
    </row>
    <row r="94" spans="1:14" x14ac:dyDescent="0.25">
      <c r="A94" s="22" t="s">
        <v>148</v>
      </c>
      <c r="B94" s="63" t="s">
        <v>116</v>
      </c>
      <c r="C94" s="46">
        <v>1366.2</v>
      </c>
      <c r="D94" s="46">
        <v>1713.4</v>
      </c>
      <c r="E94" s="63"/>
      <c r="F94" s="52">
        <f t="shared" si="2"/>
        <v>0.34186194902848849</v>
      </c>
      <c r="G94" s="52">
        <f t="shared" si="3"/>
        <v>0.42874122636906176</v>
      </c>
      <c r="H94" s="18"/>
      <c r="L94" s="18"/>
      <c r="M94" s="18"/>
      <c r="N94" s="20"/>
    </row>
    <row r="95" spans="1:14" x14ac:dyDescent="0.25">
      <c r="A95" s="22" t="s">
        <v>149</v>
      </c>
      <c r="B95" s="189" t="s">
        <v>118</v>
      </c>
      <c r="C95" s="179">
        <v>0</v>
      </c>
      <c r="D95" s="179">
        <v>1366.2</v>
      </c>
      <c r="E95" s="189"/>
      <c r="F95" s="190">
        <f t="shared" si="2"/>
        <v>0</v>
      </c>
      <c r="G95" s="190">
        <f t="shared" si="3"/>
        <v>0.34186194902848849</v>
      </c>
      <c r="H95" s="18"/>
      <c r="L95" s="18"/>
      <c r="M95" s="18"/>
      <c r="N95" s="20"/>
    </row>
    <row r="96" spans="1:14" x14ac:dyDescent="0.25">
      <c r="A96" s="22" t="s">
        <v>150</v>
      </c>
      <c r="B96" s="189" t="s">
        <v>120</v>
      </c>
      <c r="C96" s="179">
        <v>916.75</v>
      </c>
      <c r="D96" s="179">
        <v>0</v>
      </c>
      <c r="E96" s="189"/>
      <c r="F96" s="190">
        <f t="shared" si="2"/>
        <v>0.22939682460244973</v>
      </c>
      <c r="G96" s="190">
        <f t="shared" si="3"/>
        <v>0</v>
      </c>
      <c r="H96" s="18"/>
      <c r="L96" s="18"/>
      <c r="M96" s="18"/>
      <c r="N96" s="20"/>
    </row>
    <row r="97" spans="1:14" x14ac:dyDescent="0.25">
      <c r="A97" s="22" t="s">
        <v>151</v>
      </c>
      <c r="B97" s="189" t="s">
        <v>122</v>
      </c>
      <c r="C97" s="179">
        <v>0</v>
      </c>
      <c r="D97" s="179">
        <v>916.75</v>
      </c>
      <c r="E97" s="189"/>
      <c r="F97" s="190">
        <f t="shared" si="2"/>
        <v>0</v>
      </c>
      <c r="G97" s="190">
        <f t="shared" si="3"/>
        <v>0.22939682460244973</v>
      </c>
      <c r="H97" s="18"/>
      <c r="L97" s="18"/>
      <c r="M97" s="18"/>
    </row>
    <row r="98" spans="1:14" x14ac:dyDescent="0.25">
      <c r="A98" s="22" t="s">
        <v>152</v>
      </c>
      <c r="B98" s="189" t="s">
        <v>124</v>
      </c>
      <c r="C98" s="179">
        <v>0</v>
      </c>
      <c r="D98" s="179">
        <v>0</v>
      </c>
      <c r="E98" s="189"/>
      <c r="F98" s="190">
        <f t="shared" si="2"/>
        <v>0</v>
      </c>
      <c r="G98" s="190">
        <f t="shared" si="3"/>
        <v>0</v>
      </c>
      <c r="H98" s="18"/>
      <c r="L98" s="18"/>
      <c r="M98" s="18"/>
    </row>
    <row r="99" spans="1:14" x14ac:dyDescent="0.25">
      <c r="A99" s="22" t="s">
        <v>153</v>
      </c>
      <c r="B99" s="189" t="s">
        <v>126</v>
      </c>
      <c r="C99" s="179">
        <v>0</v>
      </c>
      <c r="D99" s="179">
        <v>0</v>
      </c>
      <c r="E99" s="189"/>
      <c r="F99" s="190">
        <f t="shared" si="2"/>
        <v>0</v>
      </c>
      <c r="G99" s="190">
        <f t="shared" si="3"/>
        <v>0</v>
      </c>
      <c r="H99" s="18"/>
      <c r="L99" s="18"/>
      <c r="M99" s="18"/>
    </row>
    <row r="100" spans="1:14" x14ac:dyDescent="0.25">
      <c r="A100" s="22" t="s">
        <v>154</v>
      </c>
      <c r="B100" s="191" t="s">
        <v>97</v>
      </c>
      <c r="C100" s="184">
        <f>SUM(C93:C99)</f>
        <v>3996.3500000000004</v>
      </c>
      <c r="D100" s="184">
        <f>SUM(D93:D99)</f>
        <v>3996.3500000000004</v>
      </c>
      <c r="E100" s="180"/>
      <c r="F100" s="56">
        <f>SUM(F93:F99)</f>
        <v>0.99999999999999989</v>
      </c>
      <c r="G100" s="56">
        <f>SUM(G93:G99)</f>
        <v>0.99999999999999989</v>
      </c>
      <c r="H100" s="18"/>
      <c r="L100" s="18"/>
      <c r="M100" s="18"/>
    </row>
    <row r="101" spans="1:14" hidden="1" outlineLevel="1" x14ac:dyDescent="0.25">
      <c r="A101" s="22" t="s">
        <v>155</v>
      </c>
      <c r="B101" s="192"/>
      <c r="C101" s="184"/>
      <c r="D101" s="184"/>
      <c r="E101" s="180"/>
      <c r="F101" s="190"/>
      <c r="G101" s="190"/>
      <c r="H101" s="18"/>
      <c r="L101" s="18"/>
      <c r="M101" s="18"/>
    </row>
    <row r="102" spans="1:14" hidden="1" outlineLevel="1" x14ac:dyDescent="0.25">
      <c r="A102" s="22" t="s">
        <v>156</v>
      </c>
      <c r="B102" s="192"/>
      <c r="C102" s="193"/>
      <c r="D102" s="193"/>
      <c r="E102" s="180"/>
      <c r="F102" s="194"/>
      <c r="G102" s="194"/>
      <c r="H102" s="18"/>
      <c r="L102" s="18"/>
      <c r="M102" s="18"/>
    </row>
    <row r="103" spans="1:14" hidden="1" outlineLevel="1" x14ac:dyDescent="0.25">
      <c r="A103" s="22" t="s">
        <v>157</v>
      </c>
      <c r="B103" s="192"/>
      <c r="C103" s="193"/>
      <c r="D103" s="193"/>
      <c r="E103" s="180"/>
      <c r="F103" s="194"/>
      <c r="G103" s="194"/>
      <c r="H103" s="18"/>
      <c r="L103" s="18"/>
      <c r="M103" s="18"/>
    </row>
    <row r="104" spans="1:14" hidden="1" outlineLevel="1" x14ac:dyDescent="0.25">
      <c r="A104" s="22" t="s">
        <v>158</v>
      </c>
      <c r="B104" s="192"/>
      <c r="C104" s="193"/>
      <c r="D104" s="193"/>
      <c r="E104" s="180"/>
      <c r="F104" s="194"/>
      <c r="G104" s="194"/>
      <c r="H104" s="18"/>
      <c r="L104" s="18"/>
      <c r="M104" s="18"/>
    </row>
    <row r="105" spans="1:14" hidden="1" outlineLevel="1" x14ac:dyDescent="0.25">
      <c r="A105" s="22" t="s">
        <v>159</v>
      </c>
      <c r="B105" s="192"/>
      <c r="C105" s="193"/>
      <c r="D105" s="193"/>
      <c r="E105" s="180"/>
      <c r="F105" s="194"/>
      <c r="G105" s="194"/>
      <c r="H105" s="18"/>
      <c r="L105" s="18"/>
      <c r="M105" s="18"/>
    </row>
    <row r="106" spans="1:14" hidden="1" outlineLevel="1" x14ac:dyDescent="0.25">
      <c r="A106" s="22" t="s">
        <v>160</v>
      </c>
      <c r="B106" s="195"/>
      <c r="C106" s="196"/>
      <c r="D106" s="196"/>
      <c r="E106" s="180"/>
      <c r="F106" s="197"/>
      <c r="G106" s="197"/>
      <c r="H106" s="18"/>
      <c r="L106" s="18"/>
      <c r="M106" s="18"/>
    </row>
    <row r="107" spans="1:14" hidden="1" outlineLevel="1" x14ac:dyDescent="0.25">
      <c r="A107" s="22" t="s">
        <v>161</v>
      </c>
      <c r="B107" s="195"/>
      <c r="C107" s="196"/>
      <c r="D107" s="196"/>
      <c r="E107" s="180"/>
      <c r="F107" s="197"/>
      <c r="G107" s="197"/>
      <c r="H107" s="18"/>
      <c r="L107" s="18"/>
      <c r="M107" s="18"/>
    </row>
    <row r="108" spans="1:14" hidden="1" outlineLevel="1" x14ac:dyDescent="0.25">
      <c r="A108" s="22" t="s">
        <v>162</v>
      </c>
      <c r="B108" s="191"/>
      <c r="C108" s="196"/>
      <c r="D108" s="196"/>
      <c r="E108" s="180"/>
      <c r="F108" s="197"/>
      <c r="G108" s="197"/>
      <c r="H108" s="18"/>
      <c r="L108" s="18"/>
      <c r="M108" s="18"/>
    </row>
    <row r="109" spans="1:14" hidden="1" outlineLevel="1" x14ac:dyDescent="0.25">
      <c r="A109" s="22" t="s">
        <v>163</v>
      </c>
      <c r="B109" s="65"/>
      <c r="C109" s="51"/>
      <c r="D109" s="51"/>
      <c r="E109" s="40"/>
      <c r="F109" s="53"/>
      <c r="G109" s="53"/>
      <c r="H109" s="18"/>
      <c r="L109" s="18"/>
      <c r="M109" s="18"/>
    </row>
    <row r="110" spans="1:14" hidden="1" outlineLevel="1" x14ac:dyDescent="0.25">
      <c r="A110" s="22" t="s">
        <v>164</v>
      </c>
      <c r="B110" s="65"/>
      <c r="C110" s="51"/>
      <c r="D110" s="51"/>
      <c r="E110" s="40"/>
      <c r="F110" s="53"/>
      <c r="G110" s="53"/>
      <c r="H110" s="18"/>
      <c r="L110" s="18"/>
      <c r="M110" s="18"/>
    </row>
    <row r="111" spans="1:14" ht="15" customHeight="1" collapsed="1" x14ac:dyDescent="0.25">
      <c r="A111" s="42"/>
      <c r="B111" s="69" t="s">
        <v>165</v>
      </c>
      <c r="C111" s="45" t="s">
        <v>166</v>
      </c>
      <c r="D111" s="45" t="s">
        <v>167</v>
      </c>
      <c r="E111" s="44"/>
      <c r="F111" s="45" t="s">
        <v>168</v>
      </c>
      <c r="G111" s="45" t="s">
        <v>169</v>
      </c>
      <c r="H111" s="18"/>
      <c r="L111" s="18"/>
      <c r="M111" s="18"/>
    </row>
    <row r="112" spans="1:14" s="70" customFormat="1" x14ac:dyDescent="0.25">
      <c r="A112" s="22" t="s">
        <v>170</v>
      </c>
      <c r="B112" s="40" t="s">
        <v>171</v>
      </c>
      <c r="C112" s="46">
        <v>0</v>
      </c>
      <c r="D112" s="46">
        <v>0</v>
      </c>
      <c r="E112" s="53"/>
      <c r="F112" s="52">
        <f t="shared" ref="F112:F128" si="4">IF($C$129=0,"",IF(C112="[for completion]","",IF(C112="","",C112/$C$129)))</f>
        <v>0</v>
      </c>
      <c r="G112" s="52">
        <f t="shared" ref="G112:G128" si="5">IF($D$129=0,"",IF(D112="[for completion]","",IF(D112="","",D112/$D$129)))</f>
        <v>0</v>
      </c>
      <c r="I112" s="22"/>
      <c r="J112" s="22"/>
      <c r="K112" s="22"/>
      <c r="L112" s="18" t="s">
        <v>172</v>
      </c>
      <c r="M112" s="18"/>
      <c r="N112" s="18"/>
    </row>
    <row r="113" spans="1:14" s="70" customFormat="1" x14ac:dyDescent="0.25">
      <c r="A113" s="22" t="s">
        <v>173</v>
      </c>
      <c r="B113" s="40" t="s">
        <v>174</v>
      </c>
      <c r="C113" s="46">
        <v>0</v>
      </c>
      <c r="D113" s="46">
        <v>0</v>
      </c>
      <c r="E113" s="53"/>
      <c r="F113" s="52">
        <f t="shared" si="4"/>
        <v>0</v>
      </c>
      <c r="G113" s="52">
        <f t="shared" si="5"/>
        <v>0</v>
      </c>
      <c r="I113" s="22"/>
      <c r="J113" s="22"/>
      <c r="K113" s="22"/>
      <c r="L113" s="40" t="s">
        <v>174</v>
      </c>
      <c r="M113" s="18"/>
      <c r="N113" s="18"/>
    </row>
    <row r="114" spans="1:14" s="70" customFormat="1" x14ac:dyDescent="0.25">
      <c r="A114" s="22" t="s">
        <v>175</v>
      </c>
      <c r="B114" s="40" t="s">
        <v>176</v>
      </c>
      <c r="C114" s="46">
        <v>0</v>
      </c>
      <c r="D114" s="46">
        <v>0</v>
      </c>
      <c r="E114" s="53"/>
      <c r="F114" s="52">
        <f t="shared" si="4"/>
        <v>0</v>
      </c>
      <c r="G114" s="52">
        <f t="shared" si="5"/>
        <v>0</v>
      </c>
      <c r="I114" s="22"/>
      <c r="J114" s="22"/>
      <c r="K114" s="22"/>
      <c r="L114" s="40" t="s">
        <v>176</v>
      </c>
      <c r="M114" s="18"/>
      <c r="N114" s="18"/>
    </row>
    <row r="115" spans="1:14" s="70" customFormat="1" x14ac:dyDescent="0.25">
      <c r="A115" s="22" t="s">
        <v>177</v>
      </c>
      <c r="B115" s="40" t="s">
        <v>178</v>
      </c>
      <c r="C115" s="46">
        <v>0</v>
      </c>
      <c r="D115" s="46">
        <v>0</v>
      </c>
      <c r="E115" s="53"/>
      <c r="F115" s="52">
        <f t="shared" si="4"/>
        <v>0</v>
      </c>
      <c r="G115" s="52">
        <f t="shared" si="5"/>
        <v>0</v>
      </c>
      <c r="I115" s="22"/>
      <c r="J115" s="22"/>
      <c r="K115" s="22"/>
      <c r="L115" s="40" t="s">
        <v>178</v>
      </c>
      <c r="M115" s="18"/>
      <c r="N115" s="18"/>
    </row>
    <row r="116" spans="1:14" s="70" customFormat="1" x14ac:dyDescent="0.25">
      <c r="A116" s="22" t="s">
        <v>179</v>
      </c>
      <c r="B116" s="40" t="s">
        <v>180</v>
      </c>
      <c r="C116" s="46">
        <v>0</v>
      </c>
      <c r="D116" s="46">
        <v>0</v>
      </c>
      <c r="E116" s="53"/>
      <c r="F116" s="52">
        <f t="shared" si="4"/>
        <v>0</v>
      </c>
      <c r="G116" s="52">
        <f t="shared" si="5"/>
        <v>0</v>
      </c>
      <c r="I116" s="22"/>
      <c r="J116" s="22"/>
      <c r="K116" s="22"/>
      <c r="L116" s="40" t="s">
        <v>180</v>
      </c>
      <c r="M116" s="18"/>
      <c r="N116" s="18"/>
    </row>
    <row r="117" spans="1:14" s="70" customFormat="1" x14ac:dyDescent="0.25">
      <c r="A117" s="22" t="s">
        <v>181</v>
      </c>
      <c r="B117" s="40" t="s">
        <v>182</v>
      </c>
      <c r="C117" s="46">
        <v>0</v>
      </c>
      <c r="D117" s="46">
        <v>0</v>
      </c>
      <c r="E117" s="40"/>
      <c r="F117" s="52">
        <f t="shared" si="4"/>
        <v>0</v>
      </c>
      <c r="G117" s="52">
        <f t="shared" si="5"/>
        <v>0</v>
      </c>
      <c r="I117" s="22"/>
      <c r="J117" s="22"/>
      <c r="K117" s="22"/>
      <c r="L117" s="40" t="s">
        <v>182</v>
      </c>
      <c r="M117" s="18"/>
      <c r="N117" s="18"/>
    </row>
    <row r="118" spans="1:14" x14ac:dyDescent="0.25">
      <c r="A118" s="22" t="s">
        <v>183</v>
      </c>
      <c r="B118" s="40" t="s">
        <v>184</v>
      </c>
      <c r="C118" s="46">
        <v>0</v>
      </c>
      <c r="D118" s="46">
        <v>0</v>
      </c>
      <c r="E118" s="40"/>
      <c r="F118" s="52">
        <f t="shared" si="4"/>
        <v>0</v>
      </c>
      <c r="G118" s="52">
        <f t="shared" si="5"/>
        <v>0</v>
      </c>
      <c r="L118" s="40" t="s">
        <v>184</v>
      </c>
      <c r="M118" s="18"/>
    </row>
    <row r="119" spans="1:14" x14ac:dyDescent="0.25">
      <c r="A119" s="22" t="s">
        <v>185</v>
      </c>
      <c r="B119" s="40" t="s">
        <v>186</v>
      </c>
      <c r="C119" s="46">
        <v>0</v>
      </c>
      <c r="D119" s="46">
        <v>0</v>
      </c>
      <c r="E119" s="40"/>
      <c r="F119" s="52">
        <f t="shared" si="4"/>
        <v>0</v>
      </c>
      <c r="G119" s="52">
        <f t="shared" si="5"/>
        <v>0</v>
      </c>
      <c r="L119" s="40" t="s">
        <v>186</v>
      </c>
      <c r="M119" s="18"/>
    </row>
    <row r="120" spans="1:14" x14ac:dyDescent="0.25">
      <c r="A120" s="22" t="s">
        <v>187</v>
      </c>
      <c r="B120" s="40" t="s">
        <v>188</v>
      </c>
      <c r="C120" s="46">
        <v>0</v>
      </c>
      <c r="D120" s="46">
        <v>0</v>
      </c>
      <c r="E120" s="40"/>
      <c r="F120" s="52">
        <f t="shared" si="4"/>
        <v>0</v>
      </c>
      <c r="G120" s="52">
        <f t="shared" si="5"/>
        <v>0</v>
      </c>
      <c r="L120" s="40" t="s">
        <v>188</v>
      </c>
      <c r="M120" s="18"/>
    </row>
    <row r="121" spans="1:14" x14ac:dyDescent="0.25">
      <c r="A121" s="22" t="s">
        <v>189</v>
      </c>
      <c r="B121" s="40" t="s">
        <v>190</v>
      </c>
      <c r="C121" s="46">
        <v>0</v>
      </c>
      <c r="D121" s="46">
        <v>0</v>
      </c>
      <c r="E121" s="40"/>
      <c r="F121" s="52">
        <f t="shared" si="4"/>
        <v>0</v>
      </c>
      <c r="G121" s="52">
        <f t="shared" si="5"/>
        <v>0</v>
      </c>
      <c r="L121" s="40"/>
      <c r="M121" s="18"/>
    </row>
    <row r="122" spans="1:14" x14ac:dyDescent="0.25">
      <c r="A122" s="22" t="s">
        <v>191</v>
      </c>
      <c r="B122" s="40" t="s">
        <v>192</v>
      </c>
      <c r="C122" s="46">
        <v>0</v>
      </c>
      <c r="D122" s="46">
        <v>0</v>
      </c>
      <c r="E122" s="40"/>
      <c r="F122" s="52">
        <f t="shared" si="4"/>
        <v>0</v>
      </c>
      <c r="G122" s="52">
        <f t="shared" si="5"/>
        <v>0</v>
      </c>
      <c r="L122" s="40" t="s">
        <v>192</v>
      </c>
      <c r="M122" s="18"/>
    </row>
    <row r="123" spans="1:14" x14ac:dyDescent="0.25">
      <c r="A123" s="22" t="s">
        <v>193</v>
      </c>
      <c r="B123" s="180" t="s">
        <v>194</v>
      </c>
      <c r="C123" s="179">
        <v>0</v>
      </c>
      <c r="D123" s="179">
        <v>0</v>
      </c>
      <c r="E123" s="40"/>
      <c r="F123" s="52">
        <f t="shared" si="4"/>
        <v>0</v>
      </c>
      <c r="G123" s="52">
        <f t="shared" si="5"/>
        <v>0</v>
      </c>
      <c r="L123" s="40" t="s">
        <v>194</v>
      </c>
      <c r="M123" s="18"/>
    </row>
    <row r="124" spans="1:14" x14ac:dyDescent="0.25">
      <c r="A124" s="22" t="s">
        <v>195</v>
      </c>
      <c r="B124" s="189" t="s">
        <v>196</v>
      </c>
      <c r="C124" s="179">
        <v>0</v>
      </c>
      <c r="D124" s="179">
        <v>0</v>
      </c>
      <c r="E124" s="40"/>
      <c r="F124" s="52">
        <f t="shared" si="4"/>
        <v>0</v>
      </c>
      <c r="G124" s="52">
        <f t="shared" si="5"/>
        <v>0</v>
      </c>
      <c r="L124" s="63" t="s">
        <v>196</v>
      </c>
      <c r="M124" s="18"/>
    </row>
    <row r="125" spans="1:14" x14ac:dyDescent="0.25">
      <c r="A125" s="22" t="s">
        <v>197</v>
      </c>
      <c r="B125" s="180" t="s">
        <v>198</v>
      </c>
      <c r="C125" s="179">
        <v>0</v>
      </c>
      <c r="D125" s="179">
        <v>0</v>
      </c>
      <c r="E125" s="40"/>
      <c r="F125" s="52">
        <f t="shared" si="4"/>
        <v>0</v>
      </c>
      <c r="G125" s="52">
        <f t="shared" si="5"/>
        <v>0</v>
      </c>
      <c r="L125" s="40" t="s">
        <v>198</v>
      </c>
      <c r="M125" s="18"/>
    </row>
    <row r="126" spans="1:14" x14ac:dyDescent="0.25">
      <c r="A126" s="22" t="s">
        <v>199</v>
      </c>
      <c r="B126" s="180" t="s">
        <v>16</v>
      </c>
      <c r="C126" s="181">
        <v>12587.10249309</v>
      </c>
      <c r="D126" s="181">
        <v>12587.050375639999</v>
      </c>
      <c r="E126" s="40"/>
      <c r="F126" s="52">
        <f t="shared" si="4"/>
        <v>1</v>
      </c>
      <c r="G126" s="52">
        <f t="shared" si="5"/>
        <v>1</v>
      </c>
      <c r="H126" s="20"/>
      <c r="L126" s="40" t="s">
        <v>16</v>
      </c>
      <c r="M126" s="18"/>
    </row>
    <row r="127" spans="1:14" x14ac:dyDescent="0.25">
      <c r="A127" s="22" t="s">
        <v>200</v>
      </c>
      <c r="B127" s="180" t="s">
        <v>201</v>
      </c>
      <c r="C127" s="179">
        <v>0</v>
      </c>
      <c r="D127" s="179">
        <v>0</v>
      </c>
      <c r="E127" s="40"/>
      <c r="F127" s="52">
        <f t="shared" si="4"/>
        <v>0</v>
      </c>
      <c r="G127" s="52">
        <f t="shared" si="5"/>
        <v>0</v>
      </c>
      <c r="H127" s="18"/>
      <c r="L127" s="40" t="s">
        <v>201</v>
      </c>
      <c r="M127" s="18"/>
    </row>
    <row r="128" spans="1:14" x14ac:dyDescent="0.25">
      <c r="A128" s="22" t="s">
        <v>202</v>
      </c>
      <c r="B128" s="180" t="s">
        <v>95</v>
      </c>
      <c r="C128" s="179">
        <v>0</v>
      </c>
      <c r="D128" s="179">
        <v>0</v>
      </c>
      <c r="E128" s="40"/>
      <c r="F128" s="52">
        <f t="shared" si="4"/>
        <v>0</v>
      </c>
      <c r="G128" s="52">
        <f t="shared" si="5"/>
        <v>0</v>
      </c>
      <c r="H128" s="18"/>
      <c r="L128" s="18"/>
      <c r="M128" s="18"/>
    </row>
    <row r="129" spans="1:14" x14ac:dyDescent="0.25">
      <c r="A129" s="22" t="s">
        <v>203</v>
      </c>
      <c r="B129" s="191" t="s">
        <v>97</v>
      </c>
      <c r="C129" s="179">
        <f>SUM(C112:C128)</f>
        <v>12587.10249309</v>
      </c>
      <c r="D129" s="179">
        <f>SUM(D112:D128)</f>
        <v>12587.050375639999</v>
      </c>
      <c r="E129" s="40"/>
      <c r="F129" s="49">
        <f>SUM(F112:F128)</f>
        <v>1</v>
      </c>
      <c r="G129" s="49">
        <f>SUM(G112:G128)</f>
        <v>1</v>
      </c>
      <c r="H129" s="18"/>
      <c r="L129" s="18"/>
      <c r="M129" s="18"/>
    </row>
    <row r="130" spans="1:14" hidden="1" outlineLevel="1" x14ac:dyDescent="0.25">
      <c r="A130" s="22" t="s">
        <v>204</v>
      </c>
      <c r="B130" s="185"/>
      <c r="C130" s="179"/>
      <c r="D130" s="179"/>
      <c r="E130" s="40"/>
      <c r="F130" s="52" t="str">
        <f>IF($C$129=0,"",IF(C130="[for completion]","",IF(C130="","",C130/$C$129)))</f>
        <v/>
      </c>
      <c r="G130" s="52" t="str">
        <f>IF($D$129=0,"",IF(D130="[for completion]","",IF(D130="","",D130/$D$129)))</f>
        <v/>
      </c>
      <c r="H130" s="18"/>
      <c r="L130" s="18"/>
      <c r="M130" s="18"/>
    </row>
    <row r="131" spans="1:14" hidden="1" outlineLevel="1" x14ac:dyDescent="0.25">
      <c r="A131" s="22" t="s">
        <v>205</v>
      </c>
      <c r="B131" s="185"/>
      <c r="C131" s="179"/>
      <c r="D131" s="179"/>
      <c r="E131" s="40"/>
      <c r="F131" s="52" t="str">
        <f t="shared" ref="F131:F136" si="6">IF($C$129=0,"",IF(C131="","",IF(C131="","",C131/$C$129)))</f>
        <v/>
      </c>
      <c r="G131" s="52" t="str">
        <f t="shared" ref="G131:G136" si="7">IF($D$129=0,"",IF(D131="","",IF(D131="","",D131/$D$129)))</f>
        <v/>
      </c>
      <c r="H131" s="18"/>
      <c r="L131" s="18"/>
      <c r="M131" s="18"/>
    </row>
    <row r="132" spans="1:14" hidden="1" outlineLevel="1" x14ac:dyDescent="0.25">
      <c r="A132" s="22" t="s">
        <v>206</v>
      </c>
      <c r="B132" s="185"/>
      <c r="C132" s="179"/>
      <c r="D132" s="179"/>
      <c r="E132" s="40"/>
      <c r="F132" s="52" t="str">
        <f t="shared" si="6"/>
        <v/>
      </c>
      <c r="G132" s="52" t="str">
        <f t="shared" si="7"/>
        <v/>
      </c>
      <c r="H132" s="18"/>
      <c r="L132" s="18"/>
      <c r="M132" s="18"/>
    </row>
    <row r="133" spans="1:14" hidden="1" outlineLevel="1" x14ac:dyDescent="0.25">
      <c r="A133" s="22" t="s">
        <v>207</v>
      </c>
      <c r="B133" s="185"/>
      <c r="C133" s="179"/>
      <c r="D133" s="179"/>
      <c r="E133" s="40"/>
      <c r="F133" s="52" t="str">
        <f t="shared" si="6"/>
        <v/>
      </c>
      <c r="G133" s="52" t="str">
        <f t="shared" si="7"/>
        <v/>
      </c>
      <c r="H133" s="18"/>
      <c r="L133" s="18"/>
      <c r="M133" s="18"/>
    </row>
    <row r="134" spans="1:14" hidden="1" outlineLevel="1" x14ac:dyDescent="0.25">
      <c r="A134" s="22" t="s">
        <v>208</v>
      </c>
      <c r="B134" s="185"/>
      <c r="C134" s="179"/>
      <c r="D134" s="179"/>
      <c r="E134" s="40"/>
      <c r="F134" s="52" t="str">
        <f t="shared" si="6"/>
        <v/>
      </c>
      <c r="G134" s="52" t="str">
        <f t="shared" si="7"/>
        <v/>
      </c>
      <c r="H134" s="18"/>
      <c r="L134" s="18"/>
      <c r="M134" s="18"/>
    </row>
    <row r="135" spans="1:14" hidden="1" outlineLevel="1" x14ac:dyDescent="0.25">
      <c r="A135" s="22" t="s">
        <v>209</v>
      </c>
      <c r="B135" s="185"/>
      <c r="C135" s="179"/>
      <c r="D135" s="179"/>
      <c r="E135" s="40"/>
      <c r="F135" s="52" t="str">
        <f t="shared" si="6"/>
        <v/>
      </c>
      <c r="G135" s="52" t="str">
        <f t="shared" si="7"/>
        <v/>
      </c>
      <c r="H135" s="18"/>
      <c r="L135" s="18"/>
      <c r="M135" s="18"/>
    </row>
    <row r="136" spans="1:14" hidden="1" outlineLevel="1" x14ac:dyDescent="0.25">
      <c r="A136" s="22" t="s">
        <v>210</v>
      </c>
      <c r="B136" s="185"/>
      <c r="C136" s="179"/>
      <c r="D136" s="179"/>
      <c r="E136" s="40"/>
      <c r="F136" s="52" t="str">
        <f t="shared" si="6"/>
        <v/>
      </c>
      <c r="G136" s="52" t="str">
        <f t="shared" si="7"/>
        <v/>
      </c>
      <c r="H136" s="18"/>
      <c r="L136" s="18"/>
      <c r="M136" s="18"/>
    </row>
    <row r="137" spans="1:14" ht="15" customHeight="1" collapsed="1" x14ac:dyDescent="0.25">
      <c r="A137" s="42"/>
      <c r="B137" s="43" t="s">
        <v>211</v>
      </c>
      <c r="C137" s="45" t="s">
        <v>166</v>
      </c>
      <c r="D137" s="45" t="s">
        <v>167</v>
      </c>
      <c r="E137" s="44"/>
      <c r="F137" s="45" t="s">
        <v>168</v>
      </c>
      <c r="G137" s="45" t="s">
        <v>169</v>
      </c>
      <c r="H137" s="18"/>
      <c r="L137" s="18"/>
      <c r="M137" s="18"/>
    </row>
    <row r="138" spans="1:14" s="70" customFormat="1" x14ac:dyDescent="0.25">
      <c r="A138" s="22" t="s">
        <v>212</v>
      </c>
      <c r="B138" s="40" t="s">
        <v>171</v>
      </c>
      <c r="C138" s="46">
        <v>2000</v>
      </c>
      <c r="D138" s="46">
        <v>0</v>
      </c>
      <c r="E138" s="53"/>
      <c r="F138" s="52">
        <f t="shared" ref="F138:F154" si="8">IF($C$155=0,"",IF(C138="[for completion]","",IF(C138="","",C138/$C$155)))</f>
        <v>0.88888888888888884</v>
      </c>
      <c r="G138" s="52">
        <f t="shared" ref="G138:G154" si="9">IF($D$155=0,"",IF(D138="[for completion]","",IF(D138="","",D138/$D$155)))</f>
        <v>0</v>
      </c>
      <c r="H138" s="18"/>
      <c r="I138" s="22"/>
      <c r="J138" s="22"/>
      <c r="K138" s="22"/>
      <c r="L138" s="18"/>
      <c r="M138" s="18"/>
      <c r="N138" s="18"/>
    </row>
    <row r="139" spans="1:14" s="70" customFormat="1" x14ac:dyDescent="0.25">
      <c r="A139" s="22" t="s">
        <v>213</v>
      </c>
      <c r="B139" s="40" t="s">
        <v>174</v>
      </c>
      <c r="C139" s="46">
        <v>0</v>
      </c>
      <c r="D139" s="46">
        <v>0</v>
      </c>
      <c r="E139" s="53"/>
      <c r="F139" s="52">
        <f t="shared" si="8"/>
        <v>0</v>
      </c>
      <c r="G139" s="52">
        <f t="shared" si="9"/>
        <v>0</v>
      </c>
      <c r="H139" s="18"/>
      <c r="I139" s="22"/>
      <c r="J139" s="22"/>
      <c r="K139" s="22"/>
      <c r="L139" s="18"/>
      <c r="M139" s="18"/>
      <c r="N139" s="18"/>
    </row>
    <row r="140" spans="1:14" s="70" customFormat="1" x14ac:dyDescent="0.25">
      <c r="A140" s="22" t="s">
        <v>214</v>
      </c>
      <c r="B140" s="40" t="s">
        <v>176</v>
      </c>
      <c r="C140" s="46">
        <v>0</v>
      </c>
      <c r="D140" s="46">
        <v>0</v>
      </c>
      <c r="E140" s="53"/>
      <c r="F140" s="52">
        <f t="shared" si="8"/>
        <v>0</v>
      </c>
      <c r="G140" s="52">
        <f t="shared" si="9"/>
        <v>0</v>
      </c>
      <c r="H140" s="18"/>
      <c r="I140" s="22"/>
      <c r="J140" s="22"/>
      <c r="K140" s="22"/>
      <c r="L140" s="18"/>
      <c r="M140" s="18"/>
      <c r="N140" s="18"/>
    </row>
    <row r="141" spans="1:14" s="70" customFormat="1" x14ac:dyDescent="0.25">
      <c r="A141" s="22" t="s">
        <v>215</v>
      </c>
      <c r="B141" s="40" t="s">
        <v>178</v>
      </c>
      <c r="C141" s="46">
        <v>0</v>
      </c>
      <c r="D141" s="46">
        <v>0</v>
      </c>
      <c r="E141" s="53"/>
      <c r="F141" s="52">
        <f t="shared" si="8"/>
        <v>0</v>
      </c>
      <c r="G141" s="52">
        <f t="shared" si="9"/>
        <v>0</v>
      </c>
      <c r="H141" s="18"/>
      <c r="I141" s="22"/>
      <c r="J141" s="22"/>
      <c r="K141" s="22"/>
      <c r="L141" s="18"/>
      <c r="M141" s="18"/>
      <c r="N141" s="18"/>
    </row>
    <row r="142" spans="1:14" s="70" customFormat="1" x14ac:dyDescent="0.25">
      <c r="A142" s="22" t="s">
        <v>216</v>
      </c>
      <c r="B142" s="40" t="s">
        <v>180</v>
      </c>
      <c r="C142" s="46">
        <v>0</v>
      </c>
      <c r="D142" s="46">
        <v>0</v>
      </c>
      <c r="E142" s="53"/>
      <c r="F142" s="52">
        <f t="shared" si="8"/>
        <v>0</v>
      </c>
      <c r="G142" s="52">
        <f t="shared" si="9"/>
        <v>0</v>
      </c>
      <c r="H142" s="18"/>
      <c r="I142" s="22"/>
      <c r="J142" s="22"/>
      <c r="K142" s="22"/>
      <c r="L142" s="18"/>
      <c r="M142" s="18"/>
      <c r="N142" s="18"/>
    </row>
    <row r="143" spans="1:14" s="70" customFormat="1" x14ac:dyDescent="0.25">
      <c r="A143" s="22" t="s">
        <v>217</v>
      </c>
      <c r="B143" s="40" t="s">
        <v>182</v>
      </c>
      <c r="C143" s="46">
        <v>0</v>
      </c>
      <c r="D143" s="46">
        <v>0</v>
      </c>
      <c r="E143" s="40"/>
      <c r="F143" s="52">
        <f t="shared" si="8"/>
        <v>0</v>
      </c>
      <c r="G143" s="52">
        <f t="shared" si="9"/>
        <v>0</v>
      </c>
      <c r="H143" s="18"/>
      <c r="I143" s="22"/>
      <c r="J143" s="22"/>
      <c r="K143" s="22"/>
      <c r="L143" s="18"/>
      <c r="M143" s="18"/>
      <c r="N143" s="18"/>
    </row>
    <row r="144" spans="1:14" x14ac:dyDescent="0.25">
      <c r="A144" s="22" t="s">
        <v>218</v>
      </c>
      <c r="B144" s="40" t="s">
        <v>184</v>
      </c>
      <c r="C144" s="46">
        <v>0</v>
      </c>
      <c r="D144" s="46">
        <v>0</v>
      </c>
      <c r="E144" s="40"/>
      <c r="F144" s="52">
        <f t="shared" si="8"/>
        <v>0</v>
      </c>
      <c r="G144" s="52">
        <f t="shared" si="9"/>
        <v>0</v>
      </c>
      <c r="H144" s="18"/>
      <c r="L144" s="18"/>
      <c r="M144" s="18"/>
    </row>
    <row r="145" spans="1:14" x14ac:dyDescent="0.25">
      <c r="A145" s="22" t="s">
        <v>219</v>
      </c>
      <c r="B145" s="40" t="s">
        <v>186</v>
      </c>
      <c r="C145" s="46">
        <v>250</v>
      </c>
      <c r="D145" s="46">
        <v>0</v>
      </c>
      <c r="E145" s="40"/>
      <c r="F145" s="52">
        <f t="shared" si="8"/>
        <v>0.1111111111111111</v>
      </c>
      <c r="G145" s="52">
        <f t="shared" si="9"/>
        <v>0</v>
      </c>
      <c r="H145" s="18"/>
      <c r="L145" s="18"/>
      <c r="M145" s="18"/>
      <c r="N145" s="20"/>
    </row>
    <row r="146" spans="1:14" x14ac:dyDescent="0.25">
      <c r="A146" s="22" t="s">
        <v>220</v>
      </c>
      <c r="B146" s="40" t="s">
        <v>188</v>
      </c>
      <c r="C146" s="46">
        <v>0</v>
      </c>
      <c r="D146" s="46">
        <v>0</v>
      </c>
      <c r="E146" s="40"/>
      <c r="F146" s="52">
        <f t="shared" si="8"/>
        <v>0</v>
      </c>
      <c r="G146" s="52">
        <f t="shared" si="9"/>
        <v>0</v>
      </c>
      <c r="H146" s="18"/>
      <c r="L146" s="18"/>
      <c r="M146" s="18"/>
      <c r="N146" s="20"/>
    </row>
    <row r="147" spans="1:14" x14ac:dyDescent="0.25">
      <c r="A147" s="22" t="s">
        <v>221</v>
      </c>
      <c r="B147" s="40" t="s">
        <v>190</v>
      </c>
      <c r="C147" s="46">
        <v>0</v>
      </c>
      <c r="D147" s="46">
        <v>0</v>
      </c>
      <c r="E147" s="40"/>
      <c r="F147" s="52">
        <f t="shared" si="8"/>
        <v>0</v>
      </c>
      <c r="G147" s="52">
        <f t="shared" si="9"/>
        <v>0</v>
      </c>
      <c r="H147" s="18"/>
      <c r="L147" s="18"/>
      <c r="M147" s="18"/>
      <c r="N147" s="20"/>
    </row>
    <row r="148" spans="1:14" x14ac:dyDescent="0.25">
      <c r="A148" s="22" t="s">
        <v>222</v>
      </c>
      <c r="B148" s="40" t="s">
        <v>192</v>
      </c>
      <c r="C148" s="46">
        <v>0</v>
      </c>
      <c r="D148" s="46">
        <v>0</v>
      </c>
      <c r="E148" s="40"/>
      <c r="F148" s="52">
        <f t="shared" si="8"/>
        <v>0</v>
      </c>
      <c r="G148" s="52">
        <f t="shared" si="9"/>
        <v>0</v>
      </c>
      <c r="H148" s="18"/>
      <c r="L148" s="18"/>
      <c r="M148" s="18"/>
      <c r="N148" s="20"/>
    </row>
    <row r="149" spans="1:14" x14ac:dyDescent="0.25">
      <c r="A149" s="22" t="s">
        <v>223</v>
      </c>
      <c r="B149" s="40" t="s">
        <v>194</v>
      </c>
      <c r="C149" s="46">
        <v>0</v>
      </c>
      <c r="D149" s="46">
        <v>0</v>
      </c>
      <c r="E149" s="40"/>
      <c r="F149" s="52">
        <f t="shared" si="8"/>
        <v>0</v>
      </c>
      <c r="G149" s="52">
        <f t="shared" si="9"/>
        <v>0</v>
      </c>
      <c r="H149" s="18"/>
      <c r="L149" s="18"/>
      <c r="M149" s="18"/>
      <c r="N149" s="20"/>
    </row>
    <row r="150" spans="1:14" x14ac:dyDescent="0.25">
      <c r="A150" s="22" t="s">
        <v>224</v>
      </c>
      <c r="B150" s="63" t="s">
        <v>196</v>
      </c>
      <c r="C150" s="46">
        <v>0</v>
      </c>
      <c r="D150" s="46">
        <v>0</v>
      </c>
      <c r="E150" s="40"/>
      <c r="F150" s="52">
        <f t="shared" si="8"/>
        <v>0</v>
      </c>
      <c r="G150" s="52">
        <f t="shared" si="9"/>
        <v>0</v>
      </c>
      <c r="H150" s="18"/>
      <c r="L150" s="18"/>
      <c r="M150" s="18"/>
      <c r="N150" s="20"/>
    </row>
    <row r="151" spans="1:14" x14ac:dyDescent="0.25">
      <c r="A151" s="22" t="s">
        <v>225</v>
      </c>
      <c r="B151" s="40" t="s">
        <v>198</v>
      </c>
      <c r="C151" s="46">
        <v>0</v>
      </c>
      <c r="D151" s="46">
        <v>0</v>
      </c>
      <c r="E151" s="40"/>
      <c r="F151" s="52">
        <f t="shared" si="8"/>
        <v>0</v>
      </c>
      <c r="G151" s="52">
        <f t="shared" si="9"/>
        <v>0</v>
      </c>
      <c r="H151" s="18"/>
      <c r="L151" s="18"/>
      <c r="M151" s="18"/>
      <c r="N151" s="20"/>
    </row>
    <row r="152" spans="1:14" x14ac:dyDescent="0.25">
      <c r="A152" s="22" t="s">
        <v>226</v>
      </c>
      <c r="B152" s="40" t="s">
        <v>16</v>
      </c>
      <c r="C152" s="46">
        <v>0</v>
      </c>
      <c r="D152" s="46">
        <v>3996.35</v>
      </c>
      <c r="E152" s="40"/>
      <c r="F152" s="52">
        <f t="shared" si="8"/>
        <v>0</v>
      </c>
      <c r="G152" s="52">
        <f t="shared" si="9"/>
        <v>1</v>
      </c>
      <c r="H152" s="18"/>
      <c r="L152" s="18"/>
      <c r="M152" s="18"/>
      <c r="N152" s="20"/>
    </row>
    <row r="153" spans="1:14" x14ac:dyDescent="0.25">
      <c r="A153" s="22" t="s">
        <v>227</v>
      </c>
      <c r="B153" s="180" t="s">
        <v>201</v>
      </c>
      <c r="C153" s="46">
        <v>0</v>
      </c>
      <c r="D153" s="46">
        <v>0</v>
      </c>
      <c r="E153" s="40"/>
      <c r="F153" s="52">
        <f t="shared" si="8"/>
        <v>0</v>
      </c>
      <c r="G153" s="52">
        <f t="shared" si="9"/>
        <v>0</v>
      </c>
      <c r="H153" s="18"/>
      <c r="L153" s="18"/>
      <c r="M153" s="18"/>
      <c r="N153" s="20"/>
    </row>
    <row r="154" spans="1:14" x14ac:dyDescent="0.25">
      <c r="A154" s="22" t="s">
        <v>228</v>
      </c>
      <c r="B154" s="180" t="s">
        <v>95</v>
      </c>
      <c r="C154" s="46">
        <v>0</v>
      </c>
      <c r="D154" s="46">
        <v>0</v>
      </c>
      <c r="E154" s="40"/>
      <c r="F154" s="52">
        <f t="shared" si="8"/>
        <v>0</v>
      </c>
      <c r="G154" s="52">
        <f t="shared" si="9"/>
        <v>0</v>
      </c>
      <c r="H154" s="18"/>
      <c r="L154" s="18"/>
      <c r="M154" s="18"/>
      <c r="N154" s="20"/>
    </row>
    <row r="155" spans="1:14" x14ac:dyDescent="0.25">
      <c r="A155" s="22" t="s">
        <v>229</v>
      </c>
      <c r="B155" s="191" t="s">
        <v>97</v>
      </c>
      <c r="C155" s="46">
        <f>SUM(C138:C154)</f>
        <v>2250</v>
      </c>
      <c r="D155" s="46">
        <f>SUM(D138:D154)</f>
        <v>3996.35</v>
      </c>
      <c r="E155" s="40"/>
      <c r="F155" s="49">
        <f>SUM(F138:F154)</f>
        <v>1</v>
      </c>
      <c r="G155" s="49">
        <f>SUM(G138:G154)</f>
        <v>1</v>
      </c>
      <c r="H155" s="18"/>
      <c r="L155" s="18"/>
      <c r="M155" s="18"/>
      <c r="N155" s="20"/>
    </row>
    <row r="156" spans="1:14" hidden="1" outlineLevel="1" x14ac:dyDescent="0.25">
      <c r="A156" s="22" t="s">
        <v>230</v>
      </c>
      <c r="B156" s="185"/>
      <c r="C156" s="46"/>
      <c r="D156" s="46"/>
      <c r="E156" s="40"/>
      <c r="F156" s="52" t="str">
        <f t="shared" ref="F156:F162" si="10">IF($C$155=0,"",IF(C156="[for completion]","",IF(C156="","",C156/$C$155)))</f>
        <v/>
      </c>
      <c r="G156" s="52" t="str">
        <f t="shared" ref="G156:G162" si="11">IF($D$155=0,"",IF(D156="[for completion]","",IF(D156="","",D156/$D$155)))</f>
        <v/>
      </c>
      <c r="H156" s="18"/>
      <c r="L156" s="18"/>
      <c r="M156" s="18"/>
      <c r="N156" s="20"/>
    </row>
    <row r="157" spans="1:14" hidden="1" outlineLevel="1" x14ac:dyDescent="0.25">
      <c r="A157" s="22" t="s">
        <v>231</v>
      </c>
      <c r="B157" s="185"/>
      <c r="C157" s="46"/>
      <c r="D157" s="46"/>
      <c r="E157" s="40"/>
      <c r="F157" s="52" t="str">
        <f t="shared" si="10"/>
        <v/>
      </c>
      <c r="G157" s="52" t="str">
        <f t="shared" si="11"/>
        <v/>
      </c>
      <c r="H157" s="18"/>
      <c r="L157" s="18"/>
      <c r="M157" s="18"/>
      <c r="N157" s="20"/>
    </row>
    <row r="158" spans="1:14" hidden="1" outlineLevel="1" x14ac:dyDescent="0.25">
      <c r="A158" s="22" t="s">
        <v>232</v>
      </c>
      <c r="B158" s="185"/>
      <c r="C158" s="46"/>
      <c r="D158" s="46"/>
      <c r="E158" s="40"/>
      <c r="F158" s="52" t="str">
        <f t="shared" si="10"/>
        <v/>
      </c>
      <c r="G158" s="52" t="str">
        <f t="shared" si="11"/>
        <v/>
      </c>
      <c r="H158" s="18"/>
      <c r="L158" s="18"/>
      <c r="M158" s="18"/>
      <c r="N158" s="20"/>
    </row>
    <row r="159" spans="1:14" hidden="1" outlineLevel="1" x14ac:dyDescent="0.25">
      <c r="A159" s="22" t="s">
        <v>233</v>
      </c>
      <c r="B159" s="185"/>
      <c r="C159" s="46"/>
      <c r="D159" s="46"/>
      <c r="E159" s="40"/>
      <c r="F159" s="52" t="str">
        <f t="shared" si="10"/>
        <v/>
      </c>
      <c r="G159" s="52" t="str">
        <f t="shared" si="11"/>
        <v/>
      </c>
      <c r="H159" s="18"/>
      <c r="L159" s="18"/>
      <c r="M159" s="18"/>
      <c r="N159" s="20"/>
    </row>
    <row r="160" spans="1:14" hidden="1" outlineLevel="1" x14ac:dyDescent="0.25">
      <c r="A160" s="22" t="s">
        <v>234</v>
      </c>
      <c r="B160" s="185"/>
      <c r="C160" s="46"/>
      <c r="D160" s="46"/>
      <c r="E160" s="40"/>
      <c r="F160" s="52" t="str">
        <f t="shared" si="10"/>
        <v/>
      </c>
      <c r="G160" s="52" t="str">
        <f t="shared" si="11"/>
        <v/>
      </c>
      <c r="H160" s="18"/>
      <c r="L160" s="18"/>
      <c r="M160" s="18"/>
      <c r="N160" s="20"/>
    </row>
    <row r="161" spans="1:14" hidden="1" outlineLevel="1" x14ac:dyDescent="0.25">
      <c r="A161" s="22" t="s">
        <v>235</v>
      </c>
      <c r="B161" s="185"/>
      <c r="C161" s="46"/>
      <c r="D161" s="46"/>
      <c r="E161" s="40"/>
      <c r="F161" s="52" t="str">
        <f t="shared" si="10"/>
        <v/>
      </c>
      <c r="G161" s="52" t="str">
        <f t="shared" si="11"/>
        <v/>
      </c>
      <c r="H161" s="18"/>
      <c r="L161" s="18"/>
      <c r="M161" s="18"/>
      <c r="N161" s="20"/>
    </row>
    <row r="162" spans="1:14" hidden="1" outlineLevel="1" x14ac:dyDescent="0.25">
      <c r="A162" s="22" t="s">
        <v>236</v>
      </c>
      <c r="B162" s="185"/>
      <c r="C162" s="46"/>
      <c r="D162" s="46"/>
      <c r="E162" s="40"/>
      <c r="F162" s="52" t="str">
        <f t="shared" si="10"/>
        <v/>
      </c>
      <c r="G162" s="52" t="str">
        <f t="shared" si="11"/>
        <v/>
      </c>
      <c r="H162" s="18"/>
      <c r="L162" s="18"/>
      <c r="M162" s="18"/>
      <c r="N162" s="20"/>
    </row>
    <row r="163" spans="1:14" ht="15" customHeight="1" collapsed="1" x14ac:dyDescent="0.25">
      <c r="A163" s="42"/>
      <c r="B163" s="43" t="s">
        <v>237</v>
      </c>
      <c r="C163" s="48" t="s">
        <v>166</v>
      </c>
      <c r="D163" s="48" t="s">
        <v>167</v>
      </c>
      <c r="E163" s="44"/>
      <c r="F163" s="48" t="s">
        <v>168</v>
      </c>
      <c r="G163" s="48" t="s">
        <v>169</v>
      </c>
      <c r="H163" s="18"/>
      <c r="L163" s="18"/>
      <c r="M163" s="18"/>
      <c r="N163" s="20"/>
    </row>
    <row r="164" spans="1:14" x14ac:dyDescent="0.25">
      <c r="A164" s="22" t="s">
        <v>238</v>
      </c>
      <c r="B164" s="18" t="s">
        <v>239</v>
      </c>
      <c r="C164" s="46">
        <v>3524.4250000000002</v>
      </c>
      <c r="D164" s="179" t="s">
        <v>65</v>
      </c>
      <c r="E164" s="71"/>
      <c r="F164" s="190">
        <f>IF($C$167=0,"",IF(C164="[for completion]","",IF(C164="","",C164/$C$167)))</f>
        <v>0.88191099378182591</v>
      </c>
      <c r="G164" s="185"/>
      <c r="H164" s="18"/>
      <c r="L164" s="18"/>
      <c r="M164" s="18"/>
      <c r="N164" s="20"/>
    </row>
    <row r="165" spans="1:14" x14ac:dyDescent="0.25">
      <c r="A165" s="22" t="s">
        <v>240</v>
      </c>
      <c r="B165" s="18" t="s">
        <v>241</v>
      </c>
      <c r="C165" s="46">
        <v>471.92500000000001</v>
      </c>
      <c r="D165" s="179" t="s">
        <v>65</v>
      </c>
      <c r="E165" s="71"/>
      <c r="F165" s="190">
        <f>IF($C$167=0,"",IF(C165="[for completion]","",IF(C165="","",C165/$C$167)))</f>
        <v>0.11808900621817407</v>
      </c>
      <c r="G165" s="185"/>
      <c r="H165" s="18"/>
      <c r="L165" s="18"/>
      <c r="M165" s="18"/>
      <c r="N165" s="20"/>
    </row>
    <row r="166" spans="1:14" x14ac:dyDescent="0.25">
      <c r="A166" s="22" t="s">
        <v>242</v>
      </c>
      <c r="B166" s="18" t="s">
        <v>95</v>
      </c>
      <c r="C166" s="46">
        <v>0</v>
      </c>
      <c r="D166" s="179" t="s">
        <v>65</v>
      </c>
      <c r="E166" s="71"/>
      <c r="F166" s="190">
        <f>IF($C$167=0,"",IF(C166="[for completion]","",IF(C166="","",C166/$C$167)))</f>
        <v>0</v>
      </c>
      <c r="G166" s="185"/>
      <c r="H166" s="18"/>
      <c r="L166" s="18"/>
      <c r="M166" s="18"/>
      <c r="N166" s="20"/>
    </row>
    <row r="167" spans="1:14" x14ac:dyDescent="0.25">
      <c r="A167" s="22" t="s">
        <v>243</v>
      </c>
      <c r="B167" s="72" t="s">
        <v>97</v>
      </c>
      <c r="C167" s="73">
        <f>SUM(C164:C166)</f>
        <v>3996.3500000000004</v>
      </c>
      <c r="D167" s="182" t="s">
        <v>65</v>
      </c>
      <c r="E167" s="71"/>
      <c r="F167" s="74">
        <f>SUM(F164:F166)</f>
        <v>1</v>
      </c>
      <c r="G167" s="185"/>
      <c r="H167" s="18"/>
      <c r="L167" s="18"/>
      <c r="M167" s="18"/>
      <c r="N167" s="20"/>
    </row>
    <row r="168" spans="1:14" hidden="1" outlineLevel="1" x14ac:dyDescent="0.25">
      <c r="A168" s="22" t="s">
        <v>244</v>
      </c>
      <c r="B168" s="72"/>
      <c r="C168" s="73"/>
      <c r="D168" s="198"/>
      <c r="E168" s="71"/>
      <c r="F168" s="71"/>
      <c r="G168" s="189"/>
      <c r="H168" s="18"/>
      <c r="L168" s="18"/>
      <c r="M168" s="18"/>
      <c r="N168" s="20"/>
    </row>
    <row r="169" spans="1:14" hidden="1" outlineLevel="1" x14ac:dyDescent="0.25">
      <c r="A169" s="22" t="s">
        <v>245</v>
      </c>
      <c r="B169" s="72"/>
      <c r="C169" s="73"/>
      <c r="D169" s="198"/>
      <c r="E169" s="71"/>
      <c r="F169" s="71"/>
      <c r="G169" s="189"/>
      <c r="H169" s="18"/>
      <c r="L169" s="18"/>
      <c r="M169" s="18"/>
      <c r="N169" s="20"/>
    </row>
    <row r="170" spans="1:14" hidden="1" outlineLevel="1" x14ac:dyDescent="0.25">
      <c r="A170" s="22" t="s">
        <v>246</v>
      </c>
      <c r="B170" s="72"/>
      <c r="C170" s="73"/>
      <c r="D170" s="198"/>
      <c r="E170" s="71"/>
      <c r="F170" s="71"/>
      <c r="G170" s="189"/>
      <c r="H170" s="18"/>
      <c r="L170" s="18"/>
      <c r="M170" s="18"/>
      <c r="N170" s="20"/>
    </row>
    <row r="171" spans="1:14" hidden="1" outlineLevel="1" x14ac:dyDescent="0.25">
      <c r="A171" s="22" t="s">
        <v>247</v>
      </c>
      <c r="B171" s="72"/>
      <c r="C171" s="73"/>
      <c r="D171" s="198"/>
      <c r="E171" s="71"/>
      <c r="F171" s="71"/>
      <c r="G171" s="189"/>
      <c r="H171" s="18"/>
      <c r="L171" s="18"/>
      <c r="M171" s="18"/>
      <c r="N171" s="20"/>
    </row>
    <row r="172" spans="1:14" hidden="1" outlineLevel="1" x14ac:dyDescent="0.25">
      <c r="A172" s="22" t="s">
        <v>248</v>
      </c>
      <c r="B172" s="72"/>
      <c r="C172" s="73"/>
      <c r="D172" s="73"/>
      <c r="E172" s="71"/>
      <c r="F172" s="71"/>
      <c r="G172" s="63"/>
      <c r="H172" s="18"/>
      <c r="L172" s="18"/>
      <c r="M172" s="18"/>
      <c r="N172" s="20"/>
    </row>
    <row r="173" spans="1:14" ht="15" customHeight="1" collapsed="1" x14ac:dyDescent="0.25">
      <c r="A173" s="42"/>
      <c r="B173" s="43" t="s">
        <v>249</v>
      </c>
      <c r="C173" s="42" t="s">
        <v>58</v>
      </c>
      <c r="D173" s="42"/>
      <c r="E173" s="44"/>
      <c r="F173" s="45" t="s">
        <v>250</v>
      </c>
      <c r="G173" s="45"/>
      <c r="H173" s="18"/>
      <c r="L173" s="18"/>
      <c r="M173" s="18"/>
      <c r="N173" s="20"/>
    </row>
    <row r="174" spans="1:14" ht="15" customHeight="1" x14ac:dyDescent="0.25">
      <c r="A174" s="22" t="s">
        <v>251</v>
      </c>
      <c r="B174" s="180" t="s">
        <v>252</v>
      </c>
      <c r="C174" s="181">
        <v>45.220096309999995</v>
      </c>
      <c r="D174" s="187"/>
      <c r="E174" s="28"/>
      <c r="F174" s="52">
        <f>IF($C$179=0,"",IF(C174="[for completion]","",C174/$C$179))</f>
        <v>1</v>
      </c>
      <c r="G174" s="53"/>
      <c r="H174" s="18"/>
      <c r="L174" s="18"/>
      <c r="M174" s="18"/>
      <c r="N174" s="20"/>
    </row>
    <row r="175" spans="1:14" ht="30.75" customHeight="1" x14ac:dyDescent="0.25">
      <c r="A175" s="22" t="s">
        <v>253</v>
      </c>
      <c r="B175" s="180" t="s">
        <v>254</v>
      </c>
      <c r="C175" s="179">
        <v>0</v>
      </c>
      <c r="D175" s="182"/>
      <c r="E175" s="58"/>
      <c r="F175" s="52">
        <f>IF($C$179=0,"",IF(C175="","",C175/$C$179))</f>
        <v>0</v>
      </c>
      <c r="G175" s="53"/>
      <c r="H175" s="18"/>
      <c r="L175" s="18"/>
      <c r="M175" s="18"/>
      <c r="N175" s="20"/>
    </row>
    <row r="176" spans="1:14" x14ac:dyDescent="0.25">
      <c r="A176" s="22" t="s">
        <v>255</v>
      </c>
      <c r="B176" s="180" t="s">
        <v>256</v>
      </c>
      <c r="C176" s="179">
        <v>0</v>
      </c>
      <c r="D176" s="182"/>
      <c r="E176" s="58"/>
      <c r="F176" s="52"/>
      <c r="G176" s="53"/>
      <c r="H176" s="18"/>
      <c r="L176" s="18"/>
      <c r="M176" s="18"/>
      <c r="N176" s="20"/>
    </row>
    <row r="177" spans="1:14" x14ac:dyDescent="0.25">
      <c r="A177" s="22" t="s">
        <v>257</v>
      </c>
      <c r="B177" s="180" t="s">
        <v>258</v>
      </c>
      <c r="C177" s="179">
        <v>0</v>
      </c>
      <c r="D177" s="182"/>
      <c r="E177" s="58"/>
      <c r="F177" s="52">
        <f>IF($C$179=0,"",IF(C177="","",C177/$C$179))</f>
        <v>0</v>
      </c>
      <c r="G177" s="53"/>
      <c r="H177" s="18"/>
      <c r="L177" s="18"/>
      <c r="M177" s="18"/>
      <c r="N177" s="20"/>
    </row>
    <row r="178" spans="1:14" x14ac:dyDescent="0.25">
      <c r="A178" s="22" t="s">
        <v>259</v>
      </c>
      <c r="B178" s="180" t="s">
        <v>95</v>
      </c>
      <c r="C178" s="179">
        <v>0</v>
      </c>
      <c r="D178" s="182"/>
      <c r="E178" s="58"/>
      <c r="F178" s="52">
        <f>IF($C$179=0,"",IF(C178="","",C178/$C$179))</f>
        <v>0</v>
      </c>
      <c r="G178" s="53"/>
      <c r="H178" s="18"/>
      <c r="L178" s="18"/>
      <c r="M178" s="18"/>
      <c r="N178" s="20"/>
    </row>
    <row r="179" spans="1:14" x14ac:dyDescent="0.25">
      <c r="A179" s="22" t="s">
        <v>260</v>
      </c>
      <c r="B179" s="191" t="s">
        <v>97</v>
      </c>
      <c r="C179" s="184">
        <f>SUM(C174:C178)</f>
        <v>45.220096309999995</v>
      </c>
      <c r="D179" s="182"/>
      <c r="E179" s="58"/>
      <c r="F179" s="56">
        <f>SUM(F174:F178)</f>
        <v>1</v>
      </c>
      <c r="G179" s="53"/>
      <c r="H179" s="18"/>
      <c r="L179" s="18"/>
      <c r="M179" s="18"/>
      <c r="N179" s="20"/>
    </row>
    <row r="180" spans="1:14" hidden="1" outlineLevel="1" x14ac:dyDescent="0.25">
      <c r="A180" s="22" t="s">
        <v>261</v>
      </c>
      <c r="B180" s="192"/>
      <c r="C180" s="179"/>
      <c r="D180" s="182"/>
      <c r="E180" s="58"/>
      <c r="F180" s="52" t="str">
        <f t="shared" ref="F180:F187" si="12">IF($C$179=0,"",IF(C180="","",C180/$C$179))</f>
        <v/>
      </c>
      <c r="G180" s="53"/>
      <c r="H180" s="18"/>
      <c r="L180" s="18"/>
      <c r="M180" s="18"/>
      <c r="N180" s="20"/>
    </row>
    <row r="181" spans="1:14" s="75" customFormat="1" hidden="1" outlineLevel="1" x14ac:dyDescent="0.25">
      <c r="A181" s="22" t="s">
        <v>262</v>
      </c>
      <c r="B181" s="192"/>
      <c r="C181" s="199"/>
      <c r="D181" s="200"/>
      <c r="F181" s="52" t="str">
        <f t="shared" si="12"/>
        <v/>
      </c>
    </row>
    <row r="182" spans="1:14" hidden="1" outlineLevel="1" x14ac:dyDescent="0.25">
      <c r="A182" s="22" t="s">
        <v>263</v>
      </c>
      <c r="B182" s="192"/>
      <c r="C182" s="179"/>
      <c r="D182" s="182"/>
      <c r="E182" s="58"/>
      <c r="F182" s="52" t="str">
        <f t="shared" si="12"/>
        <v/>
      </c>
      <c r="G182" s="53"/>
      <c r="H182" s="18"/>
      <c r="L182" s="18"/>
      <c r="M182" s="18"/>
      <c r="N182" s="20"/>
    </row>
    <row r="183" spans="1:14" hidden="1" outlineLevel="1" x14ac:dyDescent="0.25">
      <c r="A183" s="22" t="s">
        <v>264</v>
      </c>
      <c r="B183" s="192"/>
      <c r="C183" s="179"/>
      <c r="D183" s="182"/>
      <c r="E183" s="58"/>
      <c r="F183" s="52" t="str">
        <f t="shared" si="12"/>
        <v/>
      </c>
      <c r="G183" s="53"/>
      <c r="H183" s="18"/>
      <c r="L183" s="18"/>
      <c r="M183" s="18"/>
      <c r="N183" s="20"/>
    </row>
    <row r="184" spans="1:14" s="75" customFormat="1" hidden="1" outlineLevel="1" x14ac:dyDescent="0.25">
      <c r="A184" s="22" t="s">
        <v>265</v>
      </c>
      <c r="B184" s="192"/>
      <c r="C184" s="199"/>
      <c r="D184" s="200"/>
      <c r="F184" s="52" t="str">
        <f t="shared" si="12"/>
        <v/>
      </c>
    </row>
    <row r="185" spans="1:14" hidden="1" outlineLevel="1" x14ac:dyDescent="0.25">
      <c r="A185" s="22" t="s">
        <v>266</v>
      </c>
      <c r="B185" s="192"/>
      <c r="C185" s="179"/>
      <c r="D185" s="182"/>
      <c r="E185" s="58"/>
      <c r="F185" s="52" t="str">
        <f t="shared" si="12"/>
        <v/>
      </c>
      <c r="G185" s="53"/>
      <c r="H185" s="18"/>
      <c r="L185" s="18"/>
      <c r="M185" s="18"/>
      <c r="N185" s="20"/>
    </row>
    <row r="186" spans="1:14" hidden="1" outlineLevel="1" x14ac:dyDescent="0.25">
      <c r="A186" s="22" t="s">
        <v>267</v>
      </c>
      <c r="B186" s="192"/>
      <c r="C186" s="179"/>
      <c r="D186" s="182"/>
      <c r="E186" s="58"/>
      <c r="F186" s="52" t="str">
        <f t="shared" si="12"/>
        <v/>
      </c>
      <c r="G186" s="53"/>
      <c r="H186" s="18"/>
      <c r="L186" s="18"/>
      <c r="M186" s="18"/>
      <c r="N186" s="20"/>
    </row>
    <row r="187" spans="1:14" hidden="1" outlineLevel="1" x14ac:dyDescent="0.25">
      <c r="A187" s="22" t="s">
        <v>268</v>
      </c>
      <c r="B187" s="192"/>
      <c r="C187" s="179"/>
      <c r="D187" s="182"/>
      <c r="E187" s="58"/>
      <c r="F187" s="52" t="str">
        <f t="shared" si="12"/>
        <v/>
      </c>
      <c r="G187" s="53"/>
      <c r="H187" s="18"/>
      <c r="L187" s="18"/>
      <c r="M187" s="18"/>
      <c r="N187" s="20"/>
    </row>
    <row r="188" spans="1:14" hidden="1" outlineLevel="1" x14ac:dyDescent="0.25">
      <c r="A188" s="22" t="s">
        <v>269</v>
      </c>
      <c r="B188" s="200"/>
      <c r="C188" s="182"/>
      <c r="D188" s="182"/>
      <c r="E188" s="58"/>
      <c r="F188" s="53"/>
      <c r="G188" s="53"/>
      <c r="H188" s="18"/>
      <c r="L188" s="18"/>
      <c r="M188" s="18"/>
      <c r="N188" s="20"/>
    </row>
    <row r="189" spans="1:14" hidden="1" outlineLevel="1" x14ac:dyDescent="0.25">
      <c r="A189" s="22" t="s">
        <v>270</v>
      </c>
      <c r="B189" s="75"/>
      <c r="E189" s="58"/>
      <c r="F189" s="53"/>
      <c r="G189" s="53"/>
      <c r="H189" s="18"/>
      <c r="L189" s="18"/>
      <c r="M189" s="18"/>
      <c r="N189" s="20"/>
    </row>
    <row r="190" spans="1:14" hidden="1" outlineLevel="1" x14ac:dyDescent="0.25">
      <c r="A190" s="22" t="s">
        <v>271</v>
      </c>
      <c r="B190" s="75"/>
      <c r="E190" s="58"/>
      <c r="F190" s="53"/>
      <c r="G190" s="53"/>
      <c r="H190" s="18"/>
      <c r="L190" s="18"/>
      <c r="M190" s="18"/>
      <c r="N190" s="20"/>
    </row>
    <row r="191" spans="1:14" hidden="1" outlineLevel="1" x14ac:dyDescent="0.25">
      <c r="A191" s="22" t="s">
        <v>272</v>
      </c>
      <c r="B191" s="57"/>
      <c r="E191" s="58"/>
      <c r="F191" s="53"/>
      <c r="G191" s="53"/>
      <c r="H191" s="18"/>
      <c r="L191" s="18"/>
      <c r="M191" s="18"/>
      <c r="N191" s="20"/>
    </row>
    <row r="192" spans="1:14" ht="15" customHeight="1" collapsed="1" x14ac:dyDescent="0.25">
      <c r="A192" s="42"/>
      <c r="B192" s="43" t="s">
        <v>273</v>
      </c>
      <c r="C192" s="42" t="s">
        <v>58</v>
      </c>
      <c r="D192" s="42"/>
      <c r="E192" s="44"/>
      <c r="F192" s="45" t="s">
        <v>250</v>
      </c>
      <c r="G192" s="45"/>
      <c r="H192" s="18"/>
      <c r="L192" s="18"/>
      <c r="M192" s="18"/>
      <c r="N192" s="20"/>
    </row>
    <row r="193" spans="1:14" x14ac:dyDescent="0.25">
      <c r="A193" s="22" t="s">
        <v>274</v>
      </c>
      <c r="B193" s="180" t="s">
        <v>275</v>
      </c>
      <c r="C193" s="181">
        <v>45.220096309999995</v>
      </c>
      <c r="D193" s="182"/>
      <c r="E193" s="196"/>
      <c r="F193" s="190">
        <f t="shared" ref="F193:F206" si="13">IF($C$208=0,"",IF(C193="[for completion]","",C193/$C$208))</f>
        <v>1</v>
      </c>
      <c r="G193" s="53"/>
      <c r="H193" s="18"/>
      <c r="L193" s="18"/>
      <c r="M193" s="18"/>
      <c r="N193" s="20"/>
    </row>
    <row r="194" spans="1:14" x14ac:dyDescent="0.25">
      <c r="A194" s="22" t="s">
        <v>276</v>
      </c>
      <c r="B194" s="180" t="s">
        <v>277</v>
      </c>
      <c r="C194" s="179">
        <v>0</v>
      </c>
      <c r="D194" s="182"/>
      <c r="E194" s="58"/>
      <c r="F194" s="190">
        <f t="shared" si="13"/>
        <v>0</v>
      </c>
      <c r="G194" s="58"/>
      <c r="H194" s="18"/>
      <c r="L194" s="18"/>
      <c r="M194" s="18"/>
      <c r="N194" s="20"/>
    </row>
    <row r="195" spans="1:14" x14ac:dyDescent="0.25">
      <c r="A195" s="22" t="s">
        <v>278</v>
      </c>
      <c r="B195" s="180" t="s">
        <v>279</v>
      </c>
      <c r="C195" s="179">
        <v>0</v>
      </c>
      <c r="D195" s="182"/>
      <c r="E195" s="58"/>
      <c r="F195" s="190">
        <f t="shared" si="13"/>
        <v>0</v>
      </c>
      <c r="G195" s="58"/>
      <c r="H195" s="18"/>
      <c r="L195" s="18"/>
      <c r="M195" s="18"/>
      <c r="N195" s="20"/>
    </row>
    <row r="196" spans="1:14" x14ac:dyDescent="0.25">
      <c r="A196" s="22" t="s">
        <v>280</v>
      </c>
      <c r="B196" s="180" t="s">
        <v>281</v>
      </c>
      <c r="C196" s="179">
        <v>0</v>
      </c>
      <c r="D196" s="182"/>
      <c r="E196" s="58"/>
      <c r="F196" s="190">
        <f t="shared" si="13"/>
        <v>0</v>
      </c>
      <c r="G196" s="58"/>
      <c r="H196" s="18"/>
      <c r="L196" s="18"/>
      <c r="M196" s="18"/>
      <c r="N196" s="20"/>
    </row>
    <row r="197" spans="1:14" x14ac:dyDescent="0.25">
      <c r="A197" s="22" t="s">
        <v>282</v>
      </c>
      <c r="B197" s="180" t="s">
        <v>283</v>
      </c>
      <c r="C197" s="179">
        <v>0</v>
      </c>
      <c r="D197" s="182"/>
      <c r="E197" s="58"/>
      <c r="F197" s="190">
        <f t="shared" si="13"/>
        <v>0</v>
      </c>
      <c r="G197" s="58"/>
      <c r="H197" s="18"/>
      <c r="L197" s="18"/>
      <c r="M197" s="18"/>
      <c r="N197" s="20"/>
    </row>
    <row r="198" spans="1:14" x14ac:dyDescent="0.25">
      <c r="A198" s="22" t="s">
        <v>284</v>
      </c>
      <c r="B198" s="180" t="s">
        <v>285</v>
      </c>
      <c r="C198" s="179">
        <v>0</v>
      </c>
      <c r="D198" s="182"/>
      <c r="E198" s="58"/>
      <c r="F198" s="190">
        <f t="shared" si="13"/>
        <v>0</v>
      </c>
      <c r="G198" s="58"/>
      <c r="H198" s="18"/>
      <c r="L198" s="18"/>
      <c r="M198" s="18"/>
      <c r="N198" s="20"/>
    </row>
    <row r="199" spans="1:14" x14ac:dyDescent="0.25">
      <c r="A199" s="22" t="s">
        <v>286</v>
      </c>
      <c r="B199" s="180" t="s">
        <v>287</v>
      </c>
      <c r="C199" s="179">
        <v>0</v>
      </c>
      <c r="D199" s="182"/>
      <c r="E199" s="58"/>
      <c r="F199" s="190">
        <f t="shared" si="13"/>
        <v>0</v>
      </c>
      <c r="G199" s="58"/>
      <c r="H199" s="18"/>
      <c r="L199" s="18"/>
      <c r="M199" s="18"/>
      <c r="N199" s="20"/>
    </row>
    <row r="200" spans="1:14" x14ac:dyDescent="0.25">
      <c r="A200" s="22" t="s">
        <v>288</v>
      </c>
      <c r="B200" s="180" t="s">
        <v>289</v>
      </c>
      <c r="C200" s="179">
        <v>0</v>
      </c>
      <c r="D200" s="182"/>
      <c r="E200" s="58"/>
      <c r="F200" s="190">
        <f t="shared" si="13"/>
        <v>0</v>
      </c>
      <c r="G200" s="58"/>
      <c r="H200" s="18"/>
      <c r="L200" s="18"/>
      <c r="M200" s="18"/>
      <c r="N200" s="20"/>
    </row>
    <row r="201" spans="1:14" x14ac:dyDescent="0.25">
      <c r="A201" s="22" t="s">
        <v>290</v>
      </c>
      <c r="B201" s="180" t="s">
        <v>291</v>
      </c>
      <c r="C201" s="179">
        <v>0</v>
      </c>
      <c r="D201" s="182"/>
      <c r="E201" s="58"/>
      <c r="F201" s="190">
        <f t="shared" si="13"/>
        <v>0</v>
      </c>
      <c r="G201" s="58"/>
      <c r="H201" s="18"/>
      <c r="L201" s="18"/>
      <c r="M201" s="18"/>
      <c r="N201" s="20"/>
    </row>
    <row r="202" spans="1:14" x14ac:dyDescent="0.25">
      <c r="A202" s="22" t="s">
        <v>292</v>
      </c>
      <c r="B202" s="180" t="s">
        <v>293</v>
      </c>
      <c r="C202" s="179">
        <v>0</v>
      </c>
      <c r="D202" s="182"/>
      <c r="E202" s="58"/>
      <c r="F202" s="190">
        <f t="shared" si="13"/>
        <v>0</v>
      </c>
      <c r="G202" s="58"/>
      <c r="H202" s="18"/>
      <c r="L202" s="18"/>
      <c r="M202" s="18"/>
      <c r="N202" s="20"/>
    </row>
    <row r="203" spans="1:14" x14ac:dyDescent="0.25">
      <c r="A203" s="22" t="s">
        <v>294</v>
      </c>
      <c r="B203" s="180" t="s">
        <v>295</v>
      </c>
      <c r="C203" s="179">
        <v>0</v>
      </c>
      <c r="D203" s="182"/>
      <c r="E203" s="58"/>
      <c r="F203" s="190">
        <f t="shared" si="13"/>
        <v>0</v>
      </c>
      <c r="G203" s="58"/>
      <c r="H203" s="18"/>
      <c r="L203" s="18"/>
      <c r="M203" s="18"/>
      <c r="N203" s="20"/>
    </row>
    <row r="204" spans="1:14" x14ac:dyDescent="0.25">
      <c r="A204" s="22" t="s">
        <v>296</v>
      </c>
      <c r="B204" s="180" t="s">
        <v>2</v>
      </c>
      <c r="C204" s="179">
        <v>0</v>
      </c>
      <c r="D204" s="182"/>
      <c r="E204" s="58"/>
      <c r="F204" s="190">
        <f t="shared" si="13"/>
        <v>0</v>
      </c>
      <c r="G204" s="58"/>
      <c r="H204" s="18"/>
      <c r="L204" s="18"/>
      <c r="M204" s="18"/>
      <c r="N204" s="20"/>
    </row>
    <row r="205" spans="1:14" x14ac:dyDescent="0.25">
      <c r="A205" s="22" t="s">
        <v>297</v>
      </c>
      <c r="B205" s="180" t="s">
        <v>298</v>
      </c>
      <c r="C205" s="179">
        <v>0</v>
      </c>
      <c r="D205" s="182"/>
      <c r="E205" s="58"/>
      <c r="F205" s="190">
        <f t="shared" si="13"/>
        <v>0</v>
      </c>
      <c r="G205" s="58"/>
      <c r="H205" s="18"/>
      <c r="L205" s="18"/>
      <c r="M205" s="18"/>
      <c r="N205" s="20"/>
    </row>
    <row r="206" spans="1:14" x14ac:dyDescent="0.25">
      <c r="A206" s="22" t="s">
        <v>299</v>
      </c>
      <c r="B206" s="180" t="s">
        <v>95</v>
      </c>
      <c r="C206" s="179">
        <v>0</v>
      </c>
      <c r="D206" s="182"/>
      <c r="E206" s="58"/>
      <c r="F206" s="190">
        <f t="shared" si="13"/>
        <v>0</v>
      </c>
      <c r="G206" s="58"/>
      <c r="H206" s="18"/>
      <c r="L206" s="18"/>
      <c r="M206" s="18"/>
      <c r="N206" s="20"/>
    </row>
    <row r="207" spans="1:14" x14ac:dyDescent="0.25">
      <c r="A207" s="22" t="s">
        <v>300</v>
      </c>
      <c r="B207" s="183" t="s">
        <v>301</v>
      </c>
      <c r="C207" s="179">
        <f>SUM(C194:C196)</f>
        <v>0</v>
      </c>
      <c r="D207" s="182"/>
      <c r="E207" s="58"/>
      <c r="F207" s="194"/>
      <c r="G207" s="58"/>
      <c r="H207" s="18"/>
      <c r="L207" s="18"/>
      <c r="M207" s="18"/>
      <c r="N207" s="20"/>
    </row>
    <row r="208" spans="1:14" x14ac:dyDescent="0.25">
      <c r="A208" s="22" t="s">
        <v>302</v>
      </c>
      <c r="B208" s="191" t="s">
        <v>97</v>
      </c>
      <c r="C208" s="184">
        <f>SUM(C193:C206)</f>
        <v>45.220096309999995</v>
      </c>
      <c r="D208" s="180"/>
      <c r="E208" s="58"/>
      <c r="F208" s="56">
        <f>SUM(F193:F206)</f>
        <v>1</v>
      </c>
      <c r="G208" s="58"/>
      <c r="H208" s="18"/>
      <c r="L208" s="18"/>
      <c r="M208" s="18"/>
      <c r="N208" s="20"/>
    </row>
    <row r="209" spans="1:14" hidden="1" outlineLevel="1" x14ac:dyDescent="0.25">
      <c r="A209" s="22" t="s">
        <v>303</v>
      </c>
      <c r="B209" s="185"/>
      <c r="C209" s="179"/>
      <c r="D209" s="182"/>
      <c r="E209" s="58"/>
      <c r="F209" s="190" t="str">
        <f t="shared" ref="F209:F215" si="14">IF($C$208=0,"",IF(C209="","",C209/$C$208))</f>
        <v/>
      </c>
      <c r="G209" s="58"/>
      <c r="H209" s="18"/>
      <c r="L209" s="18"/>
      <c r="M209" s="18"/>
      <c r="N209" s="20"/>
    </row>
    <row r="210" spans="1:14" hidden="1" outlineLevel="1" x14ac:dyDescent="0.25">
      <c r="A210" s="22" t="s">
        <v>304</v>
      </c>
      <c r="B210" s="185"/>
      <c r="C210" s="179"/>
      <c r="D210" s="182"/>
      <c r="E210" s="58"/>
      <c r="F210" s="190" t="str">
        <f t="shared" si="14"/>
        <v/>
      </c>
      <c r="G210" s="58"/>
      <c r="H210" s="18"/>
      <c r="L210" s="18"/>
      <c r="M210" s="18"/>
      <c r="N210" s="20"/>
    </row>
    <row r="211" spans="1:14" hidden="1" outlineLevel="1" x14ac:dyDescent="0.25">
      <c r="A211" s="22" t="s">
        <v>305</v>
      </c>
      <c r="B211" s="185"/>
      <c r="C211" s="179"/>
      <c r="D211" s="182"/>
      <c r="E211" s="58"/>
      <c r="F211" s="190" t="str">
        <f t="shared" si="14"/>
        <v/>
      </c>
      <c r="G211" s="58"/>
      <c r="H211" s="18"/>
      <c r="L211" s="18"/>
      <c r="M211" s="18"/>
      <c r="N211" s="20"/>
    </row>
    <row r="212" spans="1:14" hidden="1" outlineLevel="1" x14ac:dyDescent="0.25">
      <c r="A212" s="22" t="s">
        <v>306</v>
      </c>
      <c r="B212" s="185"/>
      <c r="C212" s="179"/>
      <c r="D212" s="182"/>
      <c r="E212" s="58"/>
      <c r="F212" s="190" t="str">
        <f t="shared" si="14"/>
        <v/>
      </c>
      <c r="G212" s="58"/>
      <c r="H212" s="18"/>
      <c r="L212" s="18"/>
      <c r="M212" s="18"/>
      <c r="N212" s="20"/>
    </row>
    <row r="213" spans="1:14" hidden="1" outlineLevel="1" x14ac:dyDescent="0.25">
      <c r="A213" s="22" t="s">
        <v>307</v>
      </c>
      <c r="B213" s="185"/>
      <c r="C213" s="179"/>
      <c r="D213" s="182"/>
      <c r="E213" s="58"/>
      <c r="F213" s="190" t="str">
        <f t="shared" si="14"/>
        <v/>
      </c>
      <c r="G213" s="58"/>
      <c r="H213" s="18"/>
      <c r="L213" s="18"/>
      <c r="M213" s="18"/>
      <c r="N213" s="20"/>
    </row>
    <row r="214" spans="1:14" hidden="1" outlineLevel="1" x14ac:dyDescent="0.25">
      <c r="A214" s="22" t="s">
        <v>308</v>
      </c>
      <c r="B214" s="185"/>
      <c r="C214" s="179"/>
      <c r="D214" s="182"/>
      <c r="E214" s="58"/>
      <c r="F214" s="190" t="str">
        <f t="shared" si="14"/>
        <v/>
      </c>
      <c r="G214" s="58"/>
      <c r="H214" s="18"/>
      <c r="L214" s="18"/>
      <c r="M214" s="18"/>
      <c r="N214" s="20"/>
    </row>
    <row r="215" spans="1:14" hidden="1" outlineLevel="1" x14ac:dyDescent="0.25">
      <c r="A215" s="22" t="s">
        <v>309</v>
      </c>
      <c r="B215" s="185"/>
      <c r="C215" s="179"/>
      <c r="D215" s="182"/>
      <c r="E215" s="58"/>
      <c r="F215" s="190" t="str">
        <f t="shared" si="14"/>
        <v/>
      </c>
      <c r="G215" s="58"/>
      <c r="H215" s="18"/>
      <c r="L215" s="18"/>
      <c r="M215" s="18"/>
      <c r="N215" s="20"/>
    </row>
    <row r="216" spans="1:14" ht="15" customHeight="1" collapsed="1" x14ac:dyDescent="0.25">
      <c r="A216" s="42"/>
      <c r="B216" s="43" t="s">
        <v>310</v>
      </c>
      <c r="C216" s="42" t="s">
        <v>58</v>
      </c>
      <c r="D216" s="42"/>
      <c r="E216" s="44"/>
      <c r="F216" s="45" t="s">
        <v>85</v>
      </c>
      <c r="G216" s="45" t="s">
        <v>311</v>
      </c>
      <c r="H216" s="18"/>
      <c r="L216" s="18"/>
      <c r="M216" s="18"/>
      <c r="N216" s="20"/>
    </row>
    <row r="217" spans="1:14" x14ac:dyDescent="0.25">
      <c r="A217" s="22" t="s">
        <v>312</v>
      </c>
      <c r="B217" s="189" t="s">
        <v>313</v>
      </c>
      <c r="C217" s="181">
        <v>45.220096309999995</v>
      </c>
      <c r="E217" s="71"/>
      <c r="F217" s="52">
        <f>IF($C$38=0,"",IF(C217="[for completion]","",IF(C217="","",C217/$C$38)))</f>
        <v>3.59257393310531E-3</v>
      </c>
      <c r="G217" s="52">
        <f>IF($C$39=0,"",IF(C217="[for completion]","",IF(C217="","",C217/$C$39)))</f>
        <v>1.131534933376706E-2</v>
      </c>
      <c r="H217" s="18"/>
      <c r="L217" s="18"/>
      <c r="M217" s="18"/>
      <c r="N217" s="20"/>
    </row>
    <row r="218" spans="1:14" x14ac:dyDescent="0.25">
      <c r="A218" s="22" t="s">
        <v>314</v>
      </c>
      <c r="B218" s="189" t="s">
        <v>315</v>
      </c>
      <c r="C218" s="182">
        <v>0</v>
      </c>
      <c r="E218" s="71"/>
      <c r="F218" s="52">
        <f>IF($C$38=0,"",IF(C218="[for completion]","",IF(C218="","",C218/$C$38)))</f>
        <v>0</v>
      </c>
      <c r="G218" s="52">
        <f>IF($C$39=0,"",IF(C218="[for completion]","",IF(C218="","",C218/$C$39)))</f>
        <v>0</v>
      </c>
      <c r="H218" s="18"/>
      <c r="L218" s="18"/>
      <c r="M218" s="18"/>
      <c r="N218" s="20"/>
    </row>
    <row r="219" spans="1:14" x14ac:dyDescent="0.25">
      <c r="A219" s="22" t="s">
        <v>316</v>
      </c>
      <c r="B219" s="189" t="s">
        <v>95</v>
      </c>
      <c r="C219" s="182">
        <v>0</v>
      </c>
      <c r="E219" s="71"/>
      <c r="F219" s="52">
        <f>IF($C$38=0,"",IF(C219="[for completion]","",IF(C219="","",C219/$C$38)))</f>
        <v>0</v>
      </c>
      <c r="G219" s="52">
        <f>IF($C$39=0,"",IF(C219="[for completion]","",IF(C219="","",C219/$C$39)))</f>
        <v>0</v>
      </c>
      <c r="H219" s="18"/>
      <c r="L219" s="18"/>
      <c r="M219" s="18"/>
      <c r="N219" s="20"/>
    </row>
    <row r="220" spans="1:14" x14ac:dyDescent="0.25">
      <c r="A220" s="22" t="s">
        <v>317</v>
      </c>
      <c r="B220" s="191" t="s">
        <v>97</v>
      </c>
      <c r="C220" s="179">
        <f>SUM(C217:C219)</f>
        <v>45.220096309999995</v>
      </c>
      <c r="E220" s="71"/>
      <c r="F220" s="49">
        <f>SUM(F217:F219)</f>
        <v>3.59257393310531E-3</v>
      </c>
      <c r="G220" s="49">
        <f>SUM(G217:G219)</f>
        <v>1.131534933376706E-2</v>
      </c>
      <c r="H220" s="18"/>
      <c r="L220" s="18"/>
      <c r="M220" s="18"/>
      <c r="N220" s="20"/>
    </row>
    <row r="221" spans="1:14" hidden="1" outlineLevel="1" x14ac:dyDescent="0.25">
      <c r="A221" s="22" t="s">
        <v>318</v>
      </c>
      <c r="B221" s="185"/>
      <c r="C221" s="179"/>
      <c r="E221" s="71"/>
      <c r="F221" s="52" t="str">
        <f t="shared" ref="F221:F227" si="15">IF($C$38=0,"",IF(C221="[for completion]","",IF(C221="","",C221/$C$38)))</f>
        <v/>
      </c>
      <c r="G221" s="52" t="str">
        <f t="shared" ref="G221:G227" si="16">IF($C$39=0,"",IF(C221="[for completion]","",IF(C221="","",C221/$C$39)))</f>
        <v/>
      </c>
      <c r="H221" s="18"/>
      <c r="L221" s="18"/>
      <c r="M221" s="18"/>
      <c r="N221" s="20"/>
    </row>
    <row r="222" spans="1:14" hidden="1" outlineLevel="1" x14ac:dyDescent="0.25">
      <c r="A222" s="22" t="s">
        <v>319</v>
      </c>
      <c r="B222" s="185"/>
      <c r="C222" s="179"/>
      <c r="E222" s="71"/>
      <c r="F222" s="52" t="str">
        <f t="shared" si="15"/>
        <v/>
      </c>
      <c r="G222" s="52" t="str">
        <f t="shared" si="16"/>
        <v/>
      </c>
      <c r="H222" s="18"/>
      <c r="L222" s="18"/>
      <c r="M222" s="18"/>
      <c r="N222" s="20"/>
    </row>
    <row r="223" spans="1:14" hidden="1" outlineLevel="1" x14ac:dyDescent="0.25">
      <c r="A223" s="22" t="s">
        <v>320</v>
      </c>
      <c r="B223" s="185"/>
      <c r="C223" s="179"/>
      <c r="E223" s="71"/>
      <c r="F223" s="52" t="str">
        <f t="shared" si="15"/>
        <v/>
      </c>
      <c r="G223" s="52" t="str">
        <f t="shared" si="16"/>
        <v/>
      </c>
      <c r="H223" s="18"/>
      <c r="L223" s="18"/>
      <c r="M223" s="18"/>
      <c r="N223" s="20"/>
    </row>
    <row r="224" spans="1:14" hidden="1" outlineLevel="1" x14ac:dyDescent="0.25">
      <c r="A224" s="22" t="s">
        <v>321</v>
      </c>
      <c r="B224" s="185"/>
      <c r="C224" s="179"/>
      <c r="E224" s="71"/>
      <c r="F224" s="52" t="str">
        <f t="shared" si="15"/>
        <v/>
      </c>
      <c r="G224" s="52" t="str">
        <f t="shared" si="16"/>
        <v/>
      </c>
      <c r="H224" s="18"/>
      <c r="L224" s="18"/>
      <c r="M224" s="18"/>
      <c r="N224" s="20"/>
    </row>
    <row r="225" spans="1:14" hidden="1" outlineLevel="1" x14ac:dyDescent="0.25">
      <c r="A225" s="22" t="s">
        <v>322</v>
      </c>
      <c r="B225" s="185"/>
      <c r="C225" s="179"/>
      <c r="E225" s="71"/>
      <c r="F225" s="52" t="str">
        <f t="shared" si="15"/>
        <v/>
      </c>
      <c r="G225" s="52" t="str">
        <f t="shared" si="16"/>
        <v/>
      </c>
      <c r="H225" s="18"/>
      <c r="L225" s="18"/>
      <c r="M225" s="18"/>
    </row>
    <row r="226" spans="1:14" hidden="1" outlineLevel="1" x14ac:dyDescent="0.25">
      <c r="A226" s="22" t="s">
        <v>323</v>
      </c>
      <c r="B226" s="185"/>
      <c r="C226" s="179"/>
      <c r="E226" s="40"/>
      <c r="F226" s="52" t="str">
        <f t="shared" si="15"/>
        <v/>
      </c>
      <c r="G226" s="52" t="str">
        <f t="shared" si="16"/>
        <v/>
      </c>
      <c r="H226" s="18"/>
      <c r="L226" s="18"/>
      <c r="M226" s="18"/>
    </row>
    <row r="227" spans="1:14" hidden="1" outlineLevel="1" x14ac:dyDescent="0.25">
      <c r="A227" s="22" t="s">
        <v>324</v>
      </c>
      <c r="B227" s="185"/>
      <c r="C227" s="179"/>
      <c r="E227" s="71"/>
      <c r="F227" s="52" t="str">
        <f t="shared" si="15"/>
        <v/>
      </c>
      <c r="G227" s="52" t="str">
        <f t="shared" si="16"/>
        <v/>
      </c>
      <c r="H227" s="18"/>
      <c r="L227" s="18"/>
      <c r="M227" s="18"/>
    </row>
    <row r="228" spans="1:14" ht="15" customHeight="1" collapsed="1" x14ac:dyDescent="0.25">
      <c r="A228" s="42"/>
      <c r="B228" s="43" t="s">
        <v>325</v>
      </c>
      <c r="C228" s="42"/>
      <c r="D228" s="42"/>
      <c r="E228" s="44"/>
      <c r="F228" s="45"/>
      <c r="G228" s="45"/>
      <c r="H228" s="18"/>
      <c r="L228" s="18"/>
      <c r="M228" s="18"/>
    </row>
    <row r="229" spans="1:14" ht="30" x14ac:dyDescent="0.25">
      <c r="A229" s="22" t="s">
        <v>326</v>
      </c>
      <c r="B229" s="40" t="s">
        <v>327</v>
      </c>
      <c r="C229" s="22" t="s">
        <v>50</v>
      </c>
      <c r="H229" s="18"/>
      <c r="L229" s="18"/>
      <c r="M229" s="18"/>
    </row>
    <row r="230" spans="1:14" ht="15" customHeight="1" x14ac:dyDescent="0.25">
      <c r="A230" s="42"/>
      <c r="B230" s="43" t="s">
        <v>328</v>
      </c>
      <c r="C230" s="42"/>
      <c r="D230" s="42"/>
      <c r="E230" s="44"/>
      <c r="F230" s="45"/>
      <c r="G230" s="45"/>
      <c r="H230" s="18"/>
      <c r="L230" s="18"/>
      <c r="M230" s="18"/>
    </row>
    <row r="231" spans="1:14" x14ac:dyDescent="0.25">
      <c r="A231" s="22" t="s">
        <v>329</v>
      </c>
      <c r="B231" s="22" t="s">
        <v>330</v>
      </c>
      <c r="C231" s="46">
        <v>3996.3500000000004</v>
      </c>
      <c r="E231" s="40"/>
      <c r="H231" s="18"/>
      <c r="L231" s="18"/>
      <c r="M231" s="18"/>
    </row>
    <row r="232" spans="1:14" x14ac:dyDescent="0.25">
      <c r="A232" s="22" t="s">
        <v>331</v>
      </c>
      <c r="B232" s="76" t="s">
        <v>332</v>
      </c>
      <c r="C232" s="46" t="s">
        <v>65</v>
      </c>
      <c r="E232" s="40"/>
      <c r="H232" s="18"/>
      <c r="L232" s="18"/>
      <c r="M232" s="18"/>
    </row>
    <row r="233" spans="1:14" x14ac:dyDescent="0.25">
      <c r="A233" s="22" t="s">
        <v>333</v>
      </c>
      <c r="B233" s="76" t="s">
        <v>334</v>
      </c>
      <c r="C233" s="46" t="s">
        <v>335</v>
      </c>
      <c r="E233" s="40"/>
      <c r="H233" s="18"/>
      <c r="L233" s="18"/>
      <c r="M233" s="18"/>
    </row>
    <row r="234" spans="1:14" outlineLevel="1" x14ac:dyDescent="0.25">
      <c r="A234" s="22" t="s">
        <v>336</v>
      </c>
      <c r="B234" s="38" t="s">
        <v>337</v>
      </c>
      <c r="C234" s="55" t="s">
        <v>65</v>
      </c>
      <c r="D234" s="40"/>
      <c r="E234" s="40"/>
      <c r="H234" s="18"/>
      <c r="L234" s="18"/>
      <c r="M234" s="18"/>
    </row>
    <row r="235" spans="1:14" outlineLevel="1" x14ac:dyDescent="0.25">
      <c r="A235" s="22" t="s">
        <v>338</v>
      </c>
      <c r="B235" s="38" t="s">
        <v>339</v>
      </c>
      <c r="C235" s="55" t="s">
        <v>65</v>
      </c>
      <c r="D235" s="40"/>
      <c r="E235" s="40"/>
      <c r="H235" s="18"/>
      <c r="L235" s="18"/>
      <c r="M235" s="18"/>
    </row>
    <row r="236" spans="1:14" outlineLevel="1" x14ac:dyDescent="0.25">
      <c r="A236" s="22" t="s">
        <v>340</v>
      </c>
      <c r="B236" s="38" t="s">
        <v>341</v>
      </c>
      <c r="C236" s="40" t="s">
        <v>65</v>
      </c>
      <c r="D236" s="40"/>
      <c r="E236" s="40"/>
      <c r="H236" s="18"/>
      <c r="L236" s="18"/>
      <c r="M236" s="18"/>
    </row>
    <row r="237" spans="1:14" hidden="1" outlineLevel="1" x14ac:dyDescent="0.25">
      <c r="A237" s="22" t="s">
        <v>342</v>
      </c>
      <c r="C237" s="40"/>
      <c r="D237" s="40"/>
      <c r="E237" s="40"/>
      <c r="H237" s="18"/>
      <c r="L237" s="18"/>
      <c r="M237" s="18"/>
    </row>
    <row r="238" spans="1:14" hidden="1" outlineLevel="1" x14ac:dyDescent="0.25">
      <c r="A238" s="22" t="s">
        <v>343</v>
      </c>
      <c r="C238" s="40"/>
      <c r="D238" s="40"/>
      <c r="E238" s="40"/>
      <c r="H238" s="18"/>
      <c r="L238" s="18"/>
      <c r="M238" s="18"/>
    </row>
    <row r="239" spans="1:14" outlineLevel="1" x14ac:dyDescent="0.25">
      <c r="A239" s="42"/>
      <c r="B239" s="43" t="s">
        <v>344</v>
      </c>
      <c r="C239" s="42"/>
      <c r="D239" s="42"/>
      <c r="E239" s="44"/>
      <c r="F239" s="45"/>
      <c r="G239" s="45"/>
      <c r="H239" s="18"/>
      <c r="K239"/>
      <c r="L239"/>
      <c r="M239"/>
      <c r="N239"/>
    </row>
    <row r="240" spans="1:14" ht="30" outlineLevel="1" x14ac:dyDescent="0.25">
      <c r="A240" s="22" t="s">
        <v>345</v>
      </c>
      <c r="B240" s="22" t="s">
        <v>346</v>
      </c>
      <c r="C240" s="22" t="s">
        <v>65</v>
      </c>
      <c r="D240"/>
      <c r="E240"/>
      <c r="F240"/>
      <c r="G240"/>
      <c r="H240" s="18"/>
      <c r="K240"/>
      <c r="L240"/>
      <c r="M240"/>
      <c r="N240"/>
    </row>
    <row r="241" spans="1:14" ht="30" outlineLevel="1" x14ac:dyDescent="0.25">
      <c r="A241" s="22" t="s">
        <v>347</v>
      </c>
      <c r="B241" s="22" t="s">
        <v>348</v>
      </c>
      <c r="C241" s="22" t="s">
        <v>65</v>
      </c>
      <c r="D241"/>
      <c r="E241"/>
      <c r="F241"/>
      <c r="G241"/>
      <c r="H241" s="18"/>
      <c r="K241"/>
      <c r="L241"/>
      <c r="M241"/>
      <c r="N241"/>
    </row>
    <row r="242" spans="1:14" outlineLevel="1" x14ac:dyDescent="0.25">
      <c r="A242" s="22" t="s">
        <v>349</v>
      </c>
      <c r="B242" s="22" t="s">
        <v>350</v>
      </c>
      <c r="C242" s="22" t="s">
        <v>65</v>
      </c>
      <c r="D242"/>
      <c r="E242"/>
      <c r="F242"/>
      <c r="G242"/>
      <c r="H242" s="18"/>
      <c r="K242"/>
      <c r="L242"/>
      <c r="M242"/>
      <c r="N242"/>
    </row>
    <row r="243" spans="1:14" outlineLevel="1" x14ac:dyDescent="0.25">
      <c r="A243" s="22" t="s">
        <v>351</v>
      </c>
      <c r="B243" s="22" t="s">
        <v>352</v>
      </c>
      <c r="C243" s="22" t="s">
        <v>65</v>
      </c>
      <c r="D243"/>
      <c r="E243"/>
      <c r="F243"/>
      <c r="G243"/>
      <c r="H243" s="18"/>
      <c r="K243"/>
      <c r="L243"/>
      <c r="M243"/>
      <c r="N243"/>
    </row>
    <row r="244" spans="1:14" hidden="1" outlineLevel="1" x14ac:dyDescent="0.25">
      <c r="A244" s="22" t="s">
        <v>353</v>
      </c>
      <c r="D244"/>
      <c r="E244"/>
      <c r="F244"/>
      <c r="G244"/>
      <c r="H244" s="18"/>
      <c r="K244"/>
      <c r="L244"/>
      <c r="M244"/>
      <c r="N244"/>
    </row>
    <row r="245" spans="1:14" hidden="1" outlineLevel="1" x14ac:dyDescent="0.25">
      <c r="A245" s="22" t="s">
        <v>354</v>
      </c>
      <c r="D245"/>
      <c r="E245"/>
      <c r="F245"/>
      <c r="G245"/>
      <c r="H245" s="18"/>
      <c r="K245"/>
      <c r="L245"/>
      <c r="M245"/>
      <c r="N245"/>
    </row>
    <row r="246" spans="1:14" hidden="1" outlineLevel="1" x14ac:dyDescent="0.25">
      <c r="A246" s="22" t="s">
        <v>355</v>
      </c>
      <c r="D246"/>
      <c r="E246"/>
      <c r="F246"/>
      <c r="G246"/>
      <c r="H246" s="18"/>
      <c r="K246"/>
      <c r="L246"/>
      <c r="M246"/>
      <c r="N246"/>
    </row>
    <row r="247" spans="1:14" hidden="1" outlineLevel="1" x14ac:dyDescent="0.25">
      <c r="A247" s="22" t="s">
        <v>356</v>
      </c>
      <c r="D247"/>
      <c r="E247"/>
      <c r="F247"/>
      <c r="G247"/>
      <c r="H247" s="18"/>
      <c r="K247"/>
      <c r="L247"/>
      <c r="M247"/>
      <c r="N247"/>
    </row>
    <row r="248" spans="1:14" hidden="1" outlineLevel="1" x14ac:dyDescent="0.25">
      <c r="A248" s="22" t="s">
        <v>357</v>
      </c>
      <c r="D248"/>
      <c r="E248"/>
      <c r="F248"/>
      <c r="G248"/>
      <c r="H248" s="18"/>
      <c r="K248"/>
      <c r="L248"/>
      <c r="M248"/>
      <c r="N248"/>
    </row>
    <row r="249" spans="1:14" hidden="1" outlineLevel="1" x14ac:dyDescent="0.25">
      <c r="A249" s="22" t="s">
        <v>358</v>
      </c>
      <c r="D249"/>
      <c r="E249"/>
      <c r="F249"/>
      <c r="G249"/>
      <c r="H249" s="18"/>
      <c r="K249"/>
      <c r="L249"/>
      <c r="M249"/>
      <c r="N249"/>
    </row>
    <row r="250" spans="1:14" hidden="1" outlineLevel="1" x14ac:dyDescent="0.25">
      <c r="A250" s="22" t="s">
        <v>359</v>
      </c>
      <c r="D250"/>
      <c r="E250"/>
      <c r="F250"/>
      <c r="G250"/>
      <c r="H250" s="18"/>
      <c r="K250"/>
      <c r="L250"/>
      <c r="M250"/>
      <c r="N250"/>
    </row>
    <row r="251" spans="1:14" hidden="1" outlineLevel="1" x14ac:dyDescent="0.25">
      <c r="A251" s="22" t="s">
        <v>360</v>
      </c>
      <c r="D251"/>
      <c r="E251"/>
      <c r="F251"/>
      <c r="G251"/>
      <c r="H251" s="18"/>
      <c r="K251"/>
      <c r="L251"/>
      <c r="M251"/>
      <c r="N251"/>
    </row>
    <row r="252" spans="1:14" hidden="1" outlineLevel="1" x14ac:dyDescent="0.25">
      <c r="A252" s="22" t="s">
        <v>361</v>
      </c>
      <c r="D252"/>
      <c r="E252"/>
      <c r="F252"/>
      <c r="G252"/>
      <c r="H252" s="18"/>
      <c r="K252"/>
      <c r="L252"/>
      <c r="M252"/>
      <c r="N252"/>
    </row>
    <row r="253" spans="1:14" hidden="1" outlineLevel="1" x14ac:dyDescent="0.25">
      <c r="A253" s="22" t="s">
        <v>362</v>
      </c>
      <c r="D253"/>
      <c r="E253"/>
      <c r="F253"/>
      <c r="G253"/>
      <c r="H253" s="18"/>
      <c r="K253"/>
      <c r="L253"/>
      <c r="M253"/>
      <c r="N253"/>
    </row>
    <row r="254" spans="1:14" hidden="1" outlineLevel="1" x14ac:dyDescent="0.25">
      <c r="A254" s="22" t="s">
        <v>363</v>
      </c>
      <c r="D254"/>
      <c r="E254"/>
      <c r="F254"/>
      <c r="G254"/>
      <c r="H254" s="18"/>
      <c r="K254"/>
      <c r="L254"/>
      <c r="M254"/>
      <c r="N254"/>
    </row>
    <row r="255" spans="1:14" hidden="1" outlineLevel="1" x14ac:dyDescent="0.25">
      <c r="A255" s="22" t="s">
        <v>364</v>
      </c>
      <c r="D255"/>
      <c r="E255"/>
      <c r="F255"/>
      <c r="G255"/>
      <c r="H255" s="18"/>
      <c r="K255"/>
      <c r="L255"/>
      <c r="M255"/>
      <c r="N255"/>
    </row>
    <row r="256" spans="1:14" hidden="1" outlineLevel="1" x14ac:dyDescent="0.25">
      <c r="A256" s="22" t="s">
        <v>365</v>
      </c>
      <c r="D256"/>
      <c r="E256"/>
      <c r="F256"/>
      <c r="G256"/>
      <c r="H256" s="18"/>
      <c r="K256"/>
      <c r="L256"/>
      <c r="M256"/>
      <c r="N256"/>
    </row>
    <row r="257" spans="1:14" hidden="1" outlineLevel="1" x14ac:dyDescent="0.25">
      <c r="A257" s="22" t="s">
        <v>366</v>
      </c>
      <c r="D257"/>
      <c r="E257"/>
      <c r="F257"/>
      <c r="G257"/>
      <c r="H257" s="18"/>
      <c r="K257"/>
      <c r="L257"/>
      <c r="M257"/>
      <c r="N257"/>
    </row>
    <row r="258" spans="1:14" hidden="1" outlineLevel="1" x14ac:dyDescent="0.25">
      <c r="A258" s="22" t="s">
        <v>367</v>
      </c>
      <c r="D258"/>
      <c r="E258"/>
      <c r="F258"/>
      <c r="G258"/>
      <c r="H258" s="18"/>
      <c r="K258"/>
      <c r="L258"/>
      <c r="M258"/>
      <c r="N258"/>
    </row>
    <row r="259" spans="1:14" hidden="1" outlineLevel="1" x14ac:dyDescent="0.25">
      <c r="A259" s="22" t="s">
        <v>368</v>
      </c>
      <c r="D259"/>
      <c r="E259"/>
      <c r="F259"/>
      <c r="G259"/>
      <c r="H259" s="18"/>
      <c r="K259"/>
      <c r="L259"/>
      <c r="M259"/>
      <c r="N259"/>
    </row>
    <row r="260" spans="1:14" hidden="1" outlineLevel="1" x14ac:dyDescent="0.25">
      <c r="A260" s="22" t="s">
        <v>369</v>
      </c>
      <c r="D260"/>
      <c r="E260"/>
      <c r="F260"/>
      <c r="G260"/>
      <c r="H260" s="18"/>
      <c r="K260"/>
      <c r="L260"/>
      <c r="M260"/>
      <c r="N260"/>
    </row>
    <row r="261" spans="1:14" hidden="1" outlineLevel="1" x14ac:dyDescent="0.25">
      <c r="A261" s="22" t="s">
        <v>370</v>
      </c>
      <c r="D261"/>
      <c r="E261"/>
      <c r="F261"/>
      <c r="G261"/>
      <c r="H261" s="18"/>
      <c r="K261"/>
      <c r="L261"/>
      <c r="M261"/>
      <c r="N261"/>
    </row>
    <row r="262" spans="1:14" hidden="1" outlineLevel="1" x14ac:dyDescent="0.25">
      <c r="A262" s="22" t="s">
        <v>371</v>
      </c>
      <c r="D262"/>
      <c r="E262"/>
      <c r="F262"/>
      <c r="G262"/>
      <c r="H262" s="18"/>
      <c r="K262"/>
      <c r="L262"/>
      <c r="M262"/>
      <c r="N262"/>
    </row>
    <row r="263" spans="1:14" hidden="1" outlineLevel="1" x14ac:dyDescent="0.25">
      <c r="A263" s="22" t="s">
        <v>372</v>
      </c>
      <c r="D263"/>
      <c r="E263"/>
      <c r="F263"/>
      <c r="G263"/>
      <c r="H263" s="18"/>
      <c r="K263"/>
      <c r="L263"/>
      <c r="M263"/>
      <c r="N263"/>
    </row>
    <row r="264" spans="1:14" hidden="1" outlineLevel="1" x14ac:dyDescent="0.25">
      <c r="A264" s="22" t="s">
        <v>373</v>
      </c>
      <c r="D264"/>
      <c r="E264"/>
      <c r="F264"/>
      <c r="G264"/>
      <c r="H264" s="18"/>
      <c r="K264"/>
      <c r="L264"/>
      <c r="M264"/>
      <c r="N264"/>
    </row>
    <row r="265" spans="1:14" hidden="1" outlineLevel="1" x14ac:dyDescent="0.25">
      <c r="A265" s="22" t="s">
        <v>374</v>
      </c>
      <c r="D265"/>
      <c r="E265"/>
      <c r="F265"/>
      <c r="G265"/>
      <c r="H265" s="18"/>
      <c r="K265"/>
      <c r="L265"/>
      <c r="M265"/>
      <c r="N265"/>
    </row>
    <row r="266" spans="1:14" hidden="1" outlineLevel="1" x14ac:dyDescent="0.25">
      <c r="A266" s="22" t="s">
        <v>375</v>
      </c>
      <c r="D266"/>
      <c r="E266"/>
      <c r="F266"/>
      <c r="G266"/>
      <c r="H266" s="18"/>
      <c r="K266"/>
      <c r="L266"/>
      <c r="M266"/>
      <c r="N266"/>
    </row>
    <row r="267" spans="1:14" hidden="1" outlineLevel="1" x14ac:dyDescent="0.25">
      <c r="A267" s="22" t="s">
        <v>376</v>
      </c>
      <c r="D267"/>
      <c r="E267"/>
      <c r="F267"/>
      <c r="G267"/>
      <c r="H267" s="18"/>
      <c r="K267"/>
      <c r="L267"/>
      <c r="M267"/>
      <c r="N267"/>
    </row>
    <row r="268" spans="1:14" hidden="1" outlineLevel="1" x14ac:dyDescent="0.25">
      <c r="A268" s="22" t="s">
        <v>377</v>
      </c>
      <c r="D268"/>
      <c r="E268"/>
      <c r="F268"/>
      <c r="G268"/>
      <c r="H268" s="18"/>
      <c r="K268"/>
      <c r="L268"/>
      <c r="M268"/>
      <c r="N268"/>
    </row>
    <row r="269" spans="1:14" hidden="1" outlineLevel="1" x14ac:dyDescent="0.25">
      <c r="A269" s="22" t="s">
        <v>378</v>
      </c>
      <c r="D269"/>
      <c r="E269"/>
      <c r="F269"/>
      <c r="G269"/>
      <c r="H269" s="18"/>
      <c r="K269"/>
      <c r="L269"/>
      <c r="M269"/>
      <c r="N269"/>
    </row>
    <row r="270" spans="1:14" hidden="1" outlineLevel="1" x14ac:dyDescent="0.25">
      <c r="A270" s="22" t="s">
        <v>379</v>
      </c>
      <c r="D270"/>
      <c r="E270"/>
      <c r="F270"/>
      <c r="G270"/>
      <c r="H270" s="18"/>
      <c r="K270"/>
      <c r="L270"/>
      <c r="M270"/>
      <c r="N270"/>
    </row>
    <row r="271" spans="1:14" hidden="1" outlineLevel="1" x14ac:dyDescent="0.25">
      <c r="A271" s="22" t="s">
        <v>380</v>
      </c>
      <c r="D271"/>
      <c r="E271"/>
      <c r="F271"/>
      <c r="G271"/>
      <c r="H271" s="18"/>
      <c r="K271"/>
      <c r="L271"/>
      <c r="M271"/>
      <c r="N271"/>
    </row>
    <row r="272" spans="1:14" hidden="1" outlineLevel="1" x14ac:dyDescent="0.25">
      <c r="A272" s="22" t="s">
        <v>381</v>
      </c>
      <c r="D272"/>
      <c r="E272"/>
      <c r="F272"/>
      <c r="G272"/>
      <c r="H272" s="18"/>
      <c r="K272"/>
      <c r="L272"/>
      <c r="M272"/>
      <c r="N272"/>
    </row>
    <row r="273" spans="1:14" hidden="1" outlineLevel="1" x14ac:dyDescent="0.25">
      <c r="A273" s="22" t="s">
        <v>382</v>
      </c>
      <c r="D273"/>
      <c r="E273"/>
      <c r="F273"/>
      <c r="G273"/>
      <c r="H273" s="18"/>
      <c r="K273"/>
      <c r="L273"/>
      <c r="M273"/>
      <c r="N273"/>
    </row>
    <row r="274" spans="1:14" hidden="1" outlineLevel="1" x14ac:dyDescent="0.25">
      <c r="A274" s="22" t="s">
        <v>383</v>
      </c>
      <c r="D274"/>
      <c r="E274"/>
      <c r="F274"/>
      <c r="G274"/>
      <c r="H274" s="18"/>
      <c r="K274"/>
      <c r="L274"/>
      <c r="M274"/>
      <c r="N274"/>
    </row>
    <row r="275" spans="1:14" hidden="1" outlineLevel="1" x14ac:dyDescent="0.25">
      <c r="A275" s="22" t="s">
        <v>384</v>
      </c>
      <c r="D275"/>
      <c r="E275"/>
      <c r="F275"/>
      <c r="G275"/>
      <c r="H275" s="18"/>
      <c r="K275"/>
      <c r="L275"/>
      <c r="M275"/>
      <c r="N275"/>
    </row>
    <row r="276" spans="1:14" hidden="1" outlineLevel="1" x14ac:dyDescent="0.25">
      <c r="A276" s="22" t="s">
        <v>385</v>
      </c>
      <c r="D276"/>
      <c r="E276"/>
      <c r="F276"/>
      <c r="G276"/>
      <c r="H276" s="18"/>
      <c r="K276"/>
      <c r="L276"/>
      <c r="M276"/>
      <c r="N276"/>
    </row>
    <row r="277" spans="1:14" hidden="1" outlineLevel="1" x14ac:dyDescent="0.25">
      <c r="A277" s="22" t="s">
        <v>386</v>
      </c>
      <c r="D277"/>
      <c r="E277"/>
      <c r="F277"/>
      <c r="G277"/>
      <c r="H277" s="18"/>
      <c r="K277"/>
      <c r="L277"/>
      <c r="M277"/>
      <c r="N277"/>
    </row>
    <row r="278" spans="1:14" hidden="1" outlineLevel="1" x14ac:dyDescent="0.25">
      <c r="A278" s="22" t="s">
        <v>387</v>
      </c>
      <c r="D278"/>
      <c r="E278"/>
      <c r="F278"/>
      <c r="G278"/>
      <c r="H278" s="18"/>
      <c r="K278"/>
      <c r="L278"/>
      <c r="M278"/>
      <c r="N278"/>
    </row>
    <row r="279" spans="1:14" hidden="1" outlineLevel="1" x14ac:dyDescent="0.25">
      <c r="A279" s="22" t="s">
        <v>388</v>
      </c>
      <c r="D279"/>
      <c r="E279"/>
      <c r="F279"/>
      <c r="G279"/>
      <c r="H279" s="18"/>
      <c r="K279"/>
      <c r="L279"/>
      <c r="M279"/>
      <c r="N279"/>
    </row>
    <row r="280" spans="1:14" hidden="1" outlineLevel="1" x14ac:dyDescent="0.25">
      <c r="A280" s="22" t="s">
        <v>389</v>
      </c>
      <c r="D280"/>
      <c r="E280"/>
      <c r="F280"/>
      <c r="G280"/>
      <c r="H280" s="18"/>
      <c r="K280"/>
      <c r="L280"/>
      <c r="M280"/>
      <c r="N280"/>
    </row>
    <row r="281" spans="1:14" hidden="1" outlineLevel="1" x14ac:dyDescent="0.25">
      <c r="A281" s="22" t="s">
        <v>390</v>
      </c>
      <c r="D281"/>
      <c r="E281"/>
      <c r="F281"/>
      <c r="G281"/>
      <c r="H281" s="18"/>
      <c r="K281"/>
      <c r="L281"/>
      <c r="M281"/>
      <c r="N281"/>
    </row>
    <row r="282" spans="1:14" hidden="1" outlineLevel="1" x14ac:dyDescent="0.25">
      <c r="A282" s="22" t="s">
        <v>391</v>
      </c>
      <c r="D282"/>
      <c r="E282"/>
      <c r="F282"/>
      <c r="G282"/>
      <c r="H282" s="18"/>
      <c r="K282"/>
      <c r="L282"/>
      <c r="M282"/>
      <c r="N282"/>
    </row>
    <row r="283" spans="1:14" hidden="1" outlineLevel="1" x14ac:dyDescent="0.25">
      <c r="A283" s="22" t="s">
        <v>392</v>
      </c>
      <c r="D283"/>
      <c r="E283"/>
      <c r="F283"/>
      <c r="G283"/>
      <c r="H283" s="18"/>
      <c r="K283"/>
      <c r="L283"/>
      <c r="M283"/>
      <c r="N283"/>
    </row>
    <row r="284" spans="1:14" hidden="1" outlineLevel="1" x14ac:dyDescent="0.25">
      <c r="A284" s="22" t="s">
        <v>393</v>
      </c>
      <c r="D284"/>
      <c r="E284"/>
      <c r="F284"/>
      <c r="G284"/>
      <c r="H284" s="18"/>
      <c r="K284"/>
      <c r="L284"/>
      <c r="M284"/>
      <c r="N284"/>
    </row>
    <row r="285" spans="1:14" ht="37.5" x14ac:dyDescent="0.25">
      <c r="A285" s="33"/>
      <c r="B285" s="33" t="s">
        <v>394</v>
      </c>
      <c r="C285" s="33" t="s">
        <v>395</v>
      </c>
      <c r="D285" s="33" t="s">
        <v>395</v>
      </c>
      <c r="E285" s="33"/>
      <c r="F285" s="34"/>
      <c r="G285" s="35"/>
      <c r="H285" s="18"/>
      <c r="I285" s="26"/>
      <c r="J285" s="26"/>
      <c r="K285" s="26"/>
      <c r="L285" s="26"/>
      <c r="M285" s="28"/>
    </row>
    <row r="286" spans="1:14" ht="18.75" x14ac:dyDescent="0.25">
      <c r="A286" s="77" t="s">
        <v>396</v>
      </c>
      <c r="B286" s="78"/>
      <c r="C286" s="78"/>
      <c r="D286" s="78"/>
      <c r="E286" s="78"/>
      <c r="F286" s="79"/>
      <c r="G286" s="78"/>
      <c r="H286" s="18"/>
      <c r="I286" s="26"/>
      <c r="J286" s="26"/>
      <c r="K286" s="26"/>
      <c r="L286" s="26"/>
      <c r="M286" s="28"/>
    </row>
    <row r="287" spans="1:14" ht="18.75" x14ac:dyDescent="0.25">
      <c r="A287" s="77" t="s">
        <v>397</v>
      </c>
      <c r="B287" s="78"/>
      <c r="C287" s="78"/>
      <c r="D287" s="78"/>
      <c r="E287" s="78"/>
      <c r="F287" s="79"/>
      <c r="G287" s="78"/>
      <c r="H287" s="18"/>
      <c r="I287" s="26"/>
      <c r="J287" s="26"/>
      <c r="K287" s="26"/>
      <c r="L287" s="26"/>
      <c r="M287" s="28"/>
    </row>
    <row r="288" spans="1:14" x14ac:dyDescent="0.25">
      <c r="A288" s="22" t="s">
        <v>398</v>
      </c>
      <c r="B288" s="38" t="s">
        <v>399</v>
      </c>
      <c r="C288" s="80">
        <f>ROW(B38)</f>
        <v>38</v>
      </c>
      <c r="D288" s="50"/>
      <c r="E288" s="50"/>
      <c r="F288" s="50"/>
      <c r="G288" s="50"/>
      <c r="H288" s="18"/>
      <c r="I288" s="38"/>
      <c r="J288" s="80"/>
      <c r="L288" s="50"/>
      <c r="M288" s="50"/>
      <c r="N288" s="50"/>
    </row>
    <row r="289" spans="1:14" x14ac:dyDescent="0.25">
      <c r="A289" s="22" t="s">
        <v>400</v>
      </c>
      <c r="B289" s="38" t="s">
        <v>401</v>
      </c>
      <c r="C289" s="80">
        <f>ROW(B39)</f>
        <v>39</v>
      </c>
      <c r="E289" s="50"/>
      <c r="F289" s="50"/>
      <c r="H289" s="18"/>
      <c r="I289" s="38"/>
      <c r="J289" s="80"/>
      <c r="L289" s="50"/>
      <c r="M289" s="50"/>
    </row>
    <row r="290" spans="1:14" x14ac:dyDescent="0.25">
      <c r="A290" s="22" t="s">
        <v>402</v>
      </c>
      <c r="B290" s="38" t="s">
        <v>403</v>
      </c>
      <c r="C290" s="80" t="str">
        <f ca="1">IF(ISREF(INDIRECT("'B1. HTT Mortgage Assets'!A1")),ROW('[1]B1. HTT Mortgage Assets'!B43)&amp;" for Mortgage Assets","")</f>
        <v>43 for Mortgage Assets</v>
      </c>
      <c r="D290" s="80" t="str">
        <f ca="1">IF(ISREF(INDIRECT("'B2. HTT Public Sector Assets'!A1")),ROW('[1]B2. HTT Public Sector Assets'!B48)&amp; " for Public Sector Assets","")</f>
        <v/>
      </c>
      <c r="E290" s="81"/>
      <c r="F290" s="50"/>
      <c r="G290" s="81"/>
      <c r="H290" s="18"/>
      <c r="I290" s="38"/>
      <c r="J290" s="80"/>
      <c r="K290" s="80"/>
      <c r="L290" s="81"/>
      <c r="M290" s="50"/>
      <c r="N290" s="81"/>
    </row>
    <row r="291" spans="1:14" x14ac:dyDescent="0.25">
      <c r="A291" s="22" t="s">
        <v>404</v>
      </c>
      <c r="B291" s="38" t="s">
        <v>405</v>
      </c>
      <c r="C291" s="80">
        <f>ROW(B52)</f>
        <v>52</v>
      </c>
      <c r="H291" s="18"/>
      <c r="I291" s="38"/>
      <c r="J291" s="80"/>
    </row>
    <row r="292" spans="1:14" x14ac:dyDescent="0.25">
      <c r="A292" s="22" t="s">
        <v>406</v>
      </c>
      <c r="B292" s="38" t="s">
        <v>407</v>
      </c>
      <c r="C292" s="82" t="str">
        <f ca="1">IF(ISREF(INDIRECT("'B1. HTT Mortgage Assets'!A1")),ROW('[1]B1. HTT Mortgage Assets'!B186)&amp;" for Residential Mortgage Assets","")</f>
        <v>186 for Residential Mortgage Assets</v>
      </c>
      <c r="D292" s="80" t="str">
        <f ca="1">IF(ISREF(INDIRECT("'B1. HTT Mortgage Assets'!A1")),ROW('[1]B1. HTT Mortgage Assets'!B412 )&amp; " for Commercial Mortgage Assets","")</f>
        <v>412 for Commercial Mortgage Assets</v>
      </c>
      <c r="E292" s="81"/>
      <c r="F292" s="80" t="str">
        <f ca="1">IF(ISREF(INDIRECT("'B2. HTT Public Sector Assets'!A1")),ROW('[1]B2. HTT Public Sector Assets'!B18)&amp; " for Public Sector Assets","")</f>
        <v/>
      </c>
      <c r="G292" s="81"/>
      <c r="H292" s="18"/>
      <c r="I292" s="38"/>
      <c r="J292"/>
      <c r="K292" s="80"/>
      <c r="L292" s="81"/>
      <c r="N292" s="81"/>
    </row>
    <row r="293" spans="1:14" x14ac:dyDescent="0.25">
      <c r="A293" s="22" t="s">
        <v>408</v>
      </c>
      <c r="B293" s="38" t="s">
        <v>409</v>
      </c>
      <c r="C293" s="80" t="str">
        <f ca="1">IF(ISREF(INDIRECT("'B1. HTT Mortgage Assets'!A1")),ROW('[1]B1. HTT Mortgage Assets'!B149)&amp;" for Mortgage Assets","")</f>
        <v>149 for Mortgage Assets</v>
      </c>
      <c r="D293" s="80" t="str">
        <f ca="1">IF(ISREF(INDIRECT("'B2. HTT Public Sector Assets'!A1")),ROW('[1]B2. HTT Public Sector Assets'!B129)&amp;" for Public Sector Assets","")</f>
        <v/>
      </c>
      <c r="H293" s="18"/>
      <c r="I293" s="38"/>
      <c r="M293" s="81"/>
    </row>
    <row r="294" spans="1:14" x14ac:dyDescent="0.25">
      <c r="A294" s="22" t="s">
        <v>410</v>
      </c>
      <c r="B294" s="38" t="s">
        <v>411</v>
      </c>
      <c r="C294" s="80">
        <f>ROW(B111)</f>
        <v>111</v>
      </c>
      <c r="F294" s="81"/>
      <c r="H294" s="18"/>
      <c r="I294" s="38"/>
      <c r="J294" s="80"/>
      <c r="M294" s="81"/>
    </row>
    <row r="295" spans="1:14" x14ac:dyDescent="0.25">
      <c r="A295" s="22" t="s">
        <v>412</v>
      </c>
      <c r="B295" s="38" t="s">
        <v>413</v>
      </c>
      <c r="C295" s="80">
        <f>ROW(B163)</f>
        <v>163</v>
      </c>
      <c r="E295" s="81"/>
      <c r="F295" s="81"/>
      <c r="H295" s="18"/>
      <c r="I295" s="38"/>
      <c r="J295" s="80"/>
      <c r="L295" s="81"/>
      <c r="M295" s="81"/>
    </row>
    <row r="296" spans="1:14" x14ac:dyDescent="0.25">
      <c r="A296" s="22" t="s">
        <v>414</v>
      </c>
      <c r="B296" s="38" t="s">
        <v>415</v>
      </c>
      <c r="C296" s="80">
        <f>ROW(B137)</f>
        <v>137</v>
      </c>
      <c r="E296" s="81"/>
      <c r="F296" s="81"/>
      <c r="H296" s="18"/>
      <c r="I296" s="38"/>
      <c r="J296" s="80"/>
      <c r="L296" s="81"/>
      <c r="M296" s="81"/>
    </row>
    <row r="297" spans="1:14" ht="30" x14ac:dyDescent="0.25">
      <c r="A297" s="22" t="s">
        <v>416</v>
      </c>
      <c r="B297" s="22" t="s">
        <v>417</v>
      </c>
      <c r="C297" s="80" t="str">
        <f>ROW('[1]C. HTT Harmonised Glossary'!B17)&amp;" for Harmonised Glossary"</f>
        <v>17 for Harmonised Glossary</v>
      </c>
      <c r="E297" s="81"/>
      <c r="H297" s="18"/>
      <c r="J297" s="80"/>
      <c r="L297" s="81"/>
    </row>
    <row r="298" spans="1:14" x14ac:dyDescent="0.25">
      <c r="A298" s="22" t="s">
        <v>418</v>
      </c>
      <c r="B298" s="38" t="s">
        <v>419</v>
      </c>
      <c r="C298" s="80">
        <f>ROW(B65)</f>
        <v>65</v>
      </c>
      <c r="E298" s="81"/>
      <c r="H298" s="18"/>
      <c r="I298" s="38"/>
      <c r="J298" s="80"/>
      <c r="L298" s="81"/>
    </row>
    <row r="299" spans="1:14" x14ac:dyDescent="0.25">
      <c r="A299" s="22" t="s">
        <v>420</v>
      </c>
      <c r="B299" s="38" t="s">
        <v>421</v>
      </c>
      <c r="C299" s="80">
        <f>ROW(B88)</f>
        <v>88</v>
      </c>
      <c r="E299" s="81"/>
      <c r="H299" s="18"/>
      <c r="I299" s="38"/>
      <c r="J299" s="80"/>
      <c r="L299" s="81"/>
    </row>
    <row r="300" spans="1:14" x14ac:dyDescent="0.25">
      <c r="A300" s="22" t="s">
        <v>422</v>
      </c>
      <c r="B300" s="38" t="s">
        <v>423</v>
      </c>
      <c r="C300" s="80" t="str">
        <f ca="1">IF(ISREF(INDIRECT("'B1. HTT Mortgage Assets'!A1")),ROW('[1]B1. HTT Mortgage Assets'!B179)&amp; " for Mortgage Assets","")</f>
        <v>179 for Mortgage Assets</v>
      </c>
      <c r="D300" s="80" t="str">
        <f ca="1">IF(ISREF(INDIRECT("'B2. HTT Public Sector Assets'!A1")),ROW('[1]B2. HTT Public Sector Assets'!B166)&amp; " for Public Sector Assets","")</f>
        <v/>
      </c>
      <c r="E300" s="81"/>
      <c r="H300" s="18"/>
      <c r="I300" s="38"/>
      <c r="J300" s="80"/>
      <c r="K300" s="80"/>
      <c r="L300" s="81"/>
    </row>
    <row r="301" spans="1:14" hidden="1" outlineLevel="1" x14ac:dyDescent="0.25">
      <c r="A301" s="22" t="s">
        <v>424</v>
      </c>
      <c r="B301" s="38"/>
      <c r="C301" s="80"/>
      <c r="D301" s="80"/>
      <c r="E301" s="81"/>
      <c r="H301" s="18"/>
      <c r="I301" s="38"/>
      <c r="J301" s="80"/>
      <c r="K301" s="80"/>
      <c r="L301" s="81"/>
    </row>
    <row r="302" spans="1:14" hidden="1" outlineLevel="1" x14ac:dyDescent="0.25">
      <c r="A302" s="22" t="s">
        <v>425</v>
      </c>
      <c r="B302" s="38"/>
      <c r="C302" s="80"/>
      <c r="D302" s="80"/>
      <c r="E302" s="81"/>
      <c r="H302" s="18"/>
      <c r="I302" s="38"/>
      <c r="J302" s="80"/>
      <c r="K302" s="80"/>
      <c r="L302" s="81"/>
    </row>
    <row r="303" spans="1:14" hidden="1" outlineLevel="1" x14ac:dyDescent="0.25">
      <c r="A303" s="22" t="s">
        <v>426</v>
      </c>
      <c r="B303" s="38"/>
      <c r="C303" s="80"/>
      <c r="D303" s="80"/>
      <c r="E303" s="81"/>
      <c r="H303" s="18"/>
      <c r="I303" s="38"/>
      <c r="J303" s="80"/>
      <c r="K303" s="80"/>
      <c r="L303" s="81"/>
    </row>
    <row r="304" spans="1:14" hidden="1" outlineLevel="1" x14ac:dyDescent="0.25">
      <c r="A304" s="22" t="s">
        <v>427</v>
      </c>
      <c r="B304" s="38"/>
      <c r="C304" s="80"/>
      <c r="D304" s="80"/>
      <c r="E304" s="81"/>
      <c r="H304" s="18"/>
      <c r="I304" s="38"/>
      <c r="J304" s="80"/>
      <c r="K304" s="80"/>
      <c r="L304" s="81"/>
    </row>
    <row r="305" spans="1:14" hidden="1" outlineLevel="1" x14ac:dyDescent="0.25">
      <c r="A305" s="22" t="s">
        <v>428</v>
      </c>
      <c r="B305" s="38"/>
      <c r="C305" s="80"/>
      <c r="D305" s="80"/>
      <c r="E305" s="81"/>
      <c r="H305" s="18"/>
      <c r="I305" s="38"/>
      <c r="J305" s="80"/>
      <c r="K305" s="80"/>
      <c r="L305" s="81"/>
      <c r="N305" s="20"/>
    </row>
    <row r="306" spans="1:14" hidden="1" outlineLevel="1" x14ac:dyDescent="0.25">
      <c r="A306" s="22" t="s">
        <v>429</v>
      </c>
      <c r="B306" s="38"/>
      <c r="C306" s="80"/>
      <c r="D306" s="80"/>
      <c r="E306" s="81"/>
      <c r="H306" s="18"/>
      <c r="I306" s="38"/>
      <c r="J306" s="80"/>
      <c r="K306" s="80"/>
      <c r="L306" s="81"/>
      <c r="N306" s="20"/>
    </row>
    <row r="307" spans="1:14" hidden="1" outlineLevel="1" x14ac:dyDescent="0.25">
      <c r="A307" s="22" t="s">
        <v>430</v>
      </c>
      <c r="B307" s="38"/>
      <c r="C307" s="80"/>
      <c r="D307" s="80"/>
      <c r="E307" s="81"/>
      <c r="H307" s="18"/>
      <c r="I307" s="38"/>
      <c r="J307" s="80"/>
      <c r="K307" s="80"/>
      <c r="L307" s="81"/>
      <c r="N307" s="20"/>
    </row>
    <row r="308" spans="1:14" hidden="1" outlineLevel="1" x14ac:dyDescent="0.25">
      <c r="A308" s="22" t="s">
        <v>431</v>
      </c>
      <c r="B308" s="38"/>
      <c r="C308" s="80"/>
      <c r="D308" s="80"/>
      <c r="E308" s="81"/>
      <c r="H308" s="18"/>
      <c r="I308" s="38"/>
      <c r="J308" s="80"/>
      <c r="K308" s="80"/>
      <c r="L308" s="81"/>
      <c r="N308" s="20"/>
    </row>
    <row r="309" spans="1:14" hidden="1" outlineLevel="1" x14ac:dyDescent="0.25">
      <c r="A309" s="22" t="s">
        <v>432</v>
      </c>
      <c r="B309" s="38"/>
      <c r="C309" s="80"/>
      <c r="D309" s="80"/>
      <c r="E309" s="81"/>
      <c r="H309" s="18"/>
      <c r="I309" s="38"/>
      <c r="J309" s="80"/>
      <c r="K309" s="80"/>
      <c r="L309" s="81"/>
      <c r="N309" s="20"/>
    </row>
    <row r="310" spans="1:14" hidden="1" outlineLevel="1" x14ac:dyDescent="0.25">
      <c r="A310" s="22" t="s">
        <v>433</v>
      </c>
      <c r="H310" s="18"/>
      <c r="N310" s="20"/>
    </row>
    <row r="311" spans="1:14" ht="37.5" collapsed="1" x14ac:dyDescent="0.25">
      <c r="A311" s="34"/>
      <c r="B311" s="33" t="s">
        <v>23</v>
      </c>
      <c r="C311" s="34"/>
      <c r="D311" s="34"/>
      <c r="E311" s="34"/>
      <c r="F311" s="34"/>
      <c r="G311" s="35"/>
      <c r="H311" s="18"/>
      <c r="I311" s="26"/>
      <c r="J311" s="28"/>
      <c r="K311" s="28"/>
      <c r="L311" s="28"/>
      <c r="M311" s="28"/>
      <c r="N311" s="20"/>
    </row>
    <row r="312" spans="1:14" x14ac:dyDescent="0.25">
      <c r="A312" s="22" t="s">
        <v>434</v>
      </c>
      <c r="B312" s="47" t="s">
        <v>435</v>
      </c>
      <c r="C312" s="22" t="s">
        <v>65</v>
      </c>
      <c r="H312" s="18"/>
      <c r="I312" s="47"/>
      <c r="J312" s="80"/>
      <c r="N312" s="20"/>
    </row>
    <row r="313" spans="1:14" hidden="1" outlineLevel="1" x14ac:dyDescent="0.25">
      <c r="A313" s="22" t="s">
        <v>436</v>
      </c>
      <c r="B313" s="47"/>
      <c r="C313" s="80"/>
      <c r="H313" s="18"/>
      <c r="I313" s="47"/>
      <c r="J313" s="80"/>
      <c r="N313" s="20"/>
    </row>
    <row r="314" spans="1:14" hidden="1" outlineLevel="1" x14ac:dyDescent="0.25">
      <c r="A314" s="22" t="s">
        <v>437</v>
      </c>
      <c r="B314" s="47"/>
      <c r="C314" s="80"/>
      <c r="H314" s="18"/>
      <c r="I314" s="47"/>
      <c r="J314" s="80"/>
      <c r="N314" s="20"/>
    </row>
    <row r="315" spans="1:14" hidden="1" outlineLevel="1" x14ac:dyDescent="0.25">
      <c r="A315" s="22" t="s">
        <v>438</v>
      </c>
      <c r="B315" s="47"/>
      <c r="C315" s="80"/>
      <c r="H315" s="18"/>
      <c r="I315" s="47"/>
      <c r="J315" s="80"/>
      <c r="N315" s="20"/>
    </row>
    <row r="316" spans="1:14" hidden="1" outlineLevel="1" x14ac:dyDescent="0.25">
      <c r="A316" s="22" t="s">
        <v>439</v>
      </c>
      <c r="B316" s="47"/>
      <c r="C316" s="80"/>
      <c r="H316" s="18"/>
      <c r="I316" s="47"/>
      <c r="J316" s="80"/>
      <c r="N316" s="20"/>
    </row>
    <row r="317" spans="1:14" hidden="1" outlineLevel="1" x14ac:dyDescent="0.25">
      <c r="A317" s="22" t="s">
        <v>440</v>
      </c>
      <c r="B317" s="47"/>
      <c r="C317" s="80"/>
      <c r="H317" s="18"/>
      <c r="I317" s="47"/>
      <c r="J317" s="80"/>
      <c r="N317" s="20"/>
    </row>
    <row r="318" spans="1:14" hidden="1" outlineLevel="1" x14ac:dyDescent="0.25">
      <c r="A318" s="22" t="s">
        <v>441</v>
      </c>
      <c r="B318" s="47"/>
      <c r="C318" s="80"/>
      <c r="H318" s="18"/>
      <c r="I318" s="47"/>
      <c r="J318" s="80"/>
      <c r="N318" s="20"/>
    </row>
    <row r="319" spans="1:14" ht="18.75" collapsed="1" x14ac:dyDescent="0.25">
      <c r="A319" s="34"/>
      <c r="B319" s="33" t="s">
        <v>24</v>
      </c>
      <c r="C319" s="34"/>
      <c r="D319" s="34"/>
      <c r="E319" s="34"/>
      <c r="F319" s="34"/>
      <c r="G319" s="35"/>
      <c r="H319" s="18"/>
      <c r="I319" s="26"/>
      <c r="J319" s="28"/>
      <c r="K319" s="28"/>
      <c r="L319" s="28"/>
      <c r="M319" s="28"/>
      <c r="N319" s="20"/>
    </row>
    <row r="320" spans="1:14" ht="15" customHeight="1" outlineLevel="1" x14ac:dyDescent="0.25">
      <c r="A320" s="42"/>
      <c r="B320" s="43" t="s">
        <v>442</v>
      </c>
      <c r="C320" s="42"/>
      <c r="D320" s="42"/>
      <c r="E320" s="44"/>
      <c r="F320" s="45"/>
      <c r="G320" s="45"/>
      <c r="H320" s="18"/>
      <c r="L320" s="18"/>
      <c r="M320" s="18"/>
      <c r="N320" s="20"/>
    </row>
    <row r="321" spans="1:14" outlineLevel="1" x14ac:dyDescent="0.25">
      <c r="A321" s="22" t="s">
        <v>443</v>
      </c>
      <c r="B321" s="38" t="s">
        <v>444</v>
      </c>
      <c r="C321" s="38" t="s">
        <v>65</v>
      </c>
      <c r="H321" s="18"/>
      <c r="I321" s="20"/>
      <c r="J321" s="20"/>
      <c r="K321" s="20"/>
      <c r="L321" s="20"/>
      <c r="M321" s="20"/>
      <c r="N321" s="20"/>
    </row>
    <row r="322" spans="1:14" outlineLevel="1" x14ac:dyDescent="0.25">
      <c r="A322" s="22" t="s">
        <v>445</v>
      </c>
      <c r="B322" s="38" t="s">
        <v>446</v>
      </c>
      <c r="C322" s="38" t="s">
        <v>65</v>
      </c>
      <c r="H322" s="18"/>
      <c r="I322" s="20"/>
      <c r="J322" s="20"/>
      <c r="K322" s="20"/>
      <c r="L322" s="20"/>
      <c r="M322" s="20"/>
      <c r="N322" s="20"/>
    </row>
    <row r="323" spans="1:14" outlineLevel="1" x14ac:dyDescent="0.25">
      <c r="A323" s="22" t="s">
        <v>447</v>
      </c>
      <c r="B323" s="38" t="s">
        <v>448</v>
      </c>
      <c r="C323" s="38" t="s">
        <v>3</v>
      </c>
      <c r="H323" s="18"/>
      <c r="I323" s="20"/>
      <c r="J323" s="20"/>
      <c r="K323" s="20"/>
      <c r="L323" s="20"/>
      <c r="M323" s="20"/>
      <c r="N323" s="20"/>
    </row>
    <row r="324" spans="1:14" outlineLevel="1" x14ac:dyDescent="0.25">
      <c r="A324" s="22" t="s">
        <v>449</v>
      </c>
      <c r="B324" s="38" t="s">
        <v>450</v>
      </c>
      <c r="C324" s="22" t="s">
        <v>3</v>
      </c>
      <c r="H324" s="18"/>
      <c r="I324" s="20"/>
      <c r="J324" s="20"/>
      <c r="K324" s="20"/>
      <c r="L324" s="20"/>
      <c r="M324" s="20"/>
      <c r="N324" s="20"/>
    </row>
    <row r="325" spans="1:14" outlineLevel="1" x14ac:dyDescent="0.25">
      <c r="A325" s="22" t="s">
        <v>451</v>
      </c>
      <c r="B325" s="38" t="s">
        <v>452</v>
      </c>
      <c r="C325" s="22" t="s">
        <v>65</v>
      </c>
      <c r="H325" s="18"/>
      <c r="I325" s="20"/>
      <c r="J325" s="20"/>
      <c r="K325" s="20"/>
      <c r="L325" s="20"/>
      <c r="M325" s="20"/>
      <c r="N325" s="20"/>
    </row>
    <row r="326" spans="1:14" outlineLevel="1" x14ac:dyDescent="0.25">
      <c r="A326" s="22" t="s">
        <v>453</v>
      </c>
      <c r="B326" s="38" t="s">
        <v>454</v>
      </c>
      <c r="C326" s="22" t="s">
        <v>3</v>
      </c>
      <c r="H326" s="18"/>
      <c r="I326" s="20"/>
      <c r="J326" s="20"/>
      <c r="K326" s="20"/>
      <c r="L326" s="20"/>
      <c r="M326" s="20"/>
      <c r="N326" s="20"/>
    </row>
    <row r="327" spans="1:14" outlineLevel="1" x14ac:dyDescent="0.25">
      <c r="A327" s="22" t="s">
        <v>455</v>
      </c>
      <c r="B327" s="38" t="s">
        <v>456</v>
      </c>
      <c r="C327" s="22" t="s">
        <v>65</v>
      </c>
      <c r="H327" s="18"/>
      <c r="I327" s="20"/>
      <c r="J327" s="20"/>
      <c r="K327" s="20"/>
      <c r="L327" s="20"/>
      <c r="M327" s="20"/>
      <c r="N327" s="20"/>
    </row>
    <row r="328" spans="1:14" outlineLevel="1" x14ac:dyDescent="0.25">
      <c r="A328" s="22" t="s">
        <v>457</v>
      </c>
      <c r="B328" s="38" t="s">
        <v>458</v>
      </c>
      <c r="C328" s="22" t="s">
        <v>3</v>
      </c>
      <c r="H328" s="18"/>
      <c r="I328" s="20"/>
      <c r="J328" s="20"/>
      <c r="K328" s="20"/>
      <c r="L328" s="20"/>
      <c r="M328" s="20"/>
      <c r="N328" s="20"/>
    </row>
    <row r="329" spans="1:14" outlineLevel="1" x14ac:dyDescent="0.25">
      <c r="A329" s="22" t="s">
        <v>459</v>
      </c>
      <c r="B329" s="38" t="s">
        <v>460</v>
      </c>
      <c r="C329" s="22" t="s">
        <v>461</v>
      </c>
      <c r="H329" s="18"/>
      <c r="I329" s="20"/>
      <c r="J329" s="20"/>
      <c r="K329" s="20"/>
      <c r="L329" s="20"/>
      <c r="M329" s="20"/>
      <c r="N329" s="20"/>
    </row>
    <row r="330" spans="1:14" hidden="1" outlineLevel="1" x14ac:dyDescent="0.25">
      <c r="A330" s="22" t="s">
        <v>462</v>
      </c>
      <c r="B330" s="185"/>
      <c r="H330" s="18"/>
      <c r="I330" s="20"/>
      <c r="J330" s="20"/>
      <c r="K330" s="20"/>
      <c r="L330" s="20"/>
      <c r="M330" s="20"/>
      <c r="N330" s="20"/>
    </row>
    <row r="331" spans="1:14" hidden="1" outlineLevel="1" x14ac:dyDescent="0.25">
      <c r="A331" s="22" t="s">
        <v>463</v>
      </c>
      <c r="B331" s="185"/>
      <c r="H331" s="18"/>
      <c r="I331" s="20"/>
      <c r="J331" s="20"/>
      <c r="K331" s="20"/>
      <c r="L331" s="20"/>
      <c r="M331" s="20"/>
      <c r="N331" s="20"/>
    </row>
    <row r="332" spans="1:14" hidden="1" outlineLevel="1" x14ac:dyDescent="0.25">
      <c r="A332" s="22" t="s">
        <v>464</v>
      </c>
      <c r="B332" s="185"/>
      <c r="H332" s="18"/>
      <c r="I332" s="20"/>
      <c r="J332" s="20"/>
      <c r="K332" s="20"/>
      <c r="L332" s="20"/>
      <c r="M332" s="20"/>
      <c r="N332" s="20"/>
    </row>
    <row r="333" spans="1:14" hidden="1" outlineLevel="1" x14ac:dyDescent="0.25">
      <c r="A333" s="22" t="s">
        <v>465</v>
      </c>
      <c r="B333" s="185"/>
      <c r="H333" s="18"/>
      <c r="I333" s="20"/>
      <c r="J333" s="20"/>
      <c r="K333" s="20"/>
      <c r="L333" s="20"/>
      <c r="M333" s="20"/>
      <c r="N333" s="20"/>
    </row>
    <row r="334" spans="1:14" hidden="1" outlineLevel="1" x14ac:dyDescent="0.25">
      <c r="A334" s="22" t="s">
        <v>466</v>
      </c>
      <c r="B334" s="185"/>
      <c r="H334" s="18"/>
      <c r="I334" s="20"/>
      <c r="J334" s="20"/>
      <c r="K334" s="20"/>
      <c r="L334" s="20"/>
      <c r="M334" s="20"/>
      <c r="N334" s="20"/>
    </row>
    <row r="335" spans="1:14" hidden="1" outlineLevel="1" x14ac:dyDescent="0.25">
      <c r="A335" s="22" t="s">
        <v>467</v>
      </c>
      <c r="B335" s="185"/>
      <c r="H335" s="18"/>
      <c r="I335" s="20"/>
      <c r="J335" s="20"/>
      <c r="K335" s="20"/>
      <c r="L335" s="20"/>
      <c r="M335" s="20"/>
      <c r="N335" s="20"/>
    </row>
    <row r="336" spans="1:14" hidden="1" outlineLevel="1" x14ac:dyDescent="0.25">
      <c r="A336" s="22" t="s">
        <v>468</v>
      </c>
      <c r="B336" s="185"/>
      <c r="H336" s="18"/>
      <c r="I336" s="20"/>
      <c r="J336" s="20"/>
      <c r="K336" s="20"/>
      <c r="L336" s="20"/>
      <c r="M336" s="20"/>
      <c r="N336" s="20"/>
    </row>
    <row r="337" spans="1:14" hidden="1" outlineLevel="1" x14ac:dyDescent="0.25">
      <c r="A337" s="22" t="s">
        <v>469</v>
      </c>
      <c r="B337" s="185"/>
      <c r="H337" s="18"/>
      <c r="I337" s="20"/>
      <c r="J337" s="20"/>
      <c r="K337" s="20"/>
      <c r="L337" s="20"/>
      <c r="M337" s="20"/>
      <c r="N337" s="20"/>
    </row>
    <row r="338" spans="1:14" hidden="1" outlineLevel="1" x14ac:dyDescent="0.25">
      <c r="A338" s="22" t="s">
        <v>470</v>
      </c>
      <c r="B338" s="185"/>
      <c r="H338" s="18"/>
      <c r="I338" s="20"/>
      <c r="J338" s="20"/>
      <c r="K338" s="20"/>
      <c r="L338" s="20"/>
      <c r="M338" s="20"/>
      <c r="N338" s="20"/>
    </row>
    <row r="339" spans="1:14" hidden="1" outlineLevel="1" x14ac:dyDescent="0.25">
      <c r="A339" s="22" t="s">
        <v>471</v>
      </c>
      <c r="B339" s="185"/>
      <c r="H339" s="18"/>
      <c r="I339" s="20"/>
      <c r="J339" s="20"/>
      <c r="K339" s="20"/>
      <c r="L339" s="20"/>
      <c r="M339" s="20"/>
      <c r="N339" s="20"/>
    </row>
    <row r="340" spans="1:14" hidden="1" outlineLevel="1" x14ac:dyDescent="0.25">
      <c r="A340" s="22" t="s">
        <v>472</v>
      </c>
      <c r="B340" s="185"/>
      <c r="H340" s="18"/>
      <c r="I340" s="20"/>
      <c r="J340" s="20"/>
      <c r="K340" s="20"/>
      <c r="L340" s="20"/>
      <c r="M340" s="20"/>
      <c r="N340" s="20"/>
    </row>
    <row r="341" spans="1:14" hidden="1" outlineLevel="1" x14ac:dyDescent="0.25">
      <c r="A341" s="22" t="s">
        <v>473</v>
      </c>
      <c r="B341" s="185"/>
      <c r="H341" s="18"/>
      <c r="I341" s="20"/>
      <c r="J341" s="20"/>
      <c r="K341" s="20"/>
      <c r="L341" s="20"/>
      <c r="M341" s="20"/>
      <c r="N341" s="20"/>
    </row>
    <row r="342" spans="1:14" hidden="1" outlineLevel="1" x14ac:dyDescent="0.25">
      <c r="A342" s="22" t="s">
        <v>474</v>
      </c>
      <c r="B342" s="185"/>
      <c r="H342" s="18"/>
      <c r="I342" s="20"/>
      <c r="J342" s="20"/>
      <c r="K342" s="20"/>
      <c r="L342" s="20"/>
      <c r="M342" s="20"/>
      <c r="N342" s="20"/>
    </row>
    <row r="343" spans="1:14" hidden="1" outlineLevel="1" x14ac:dyDescent="0.25">
      <c r="A343" s="22" t="s">
        <v>475</v>
      </c>
      <c r="B343" s="185"/>
      <c r="H343" s="18"/>
      <c r="I343" s="20"/>
      <c r="J343" s="20"/>
      <c r="K343" s="20"/>
      <c r="L343" s="20"/>
      <c r="M343" s="20"/>
      <c r="N343" s="20"/>
    </row>
    <row r="344" spans="1:14" hidden="1" outlineLevel="1" x14ac:dyDescent="0.25">
      <c r="A344" s="22" t="s">
        <v>476</v>
      </c>
      <c r="B344" s="185"/>
      <c r="H344" s="18"/>
      <c r="I344" s="20"/>
      <c r="J344" s="20"/>
      <c r="K344" s="20"/>
      <c r="L344" s="20"/>
      <c r="M344" s="20"/>
      <c r="N344" s="20"/>
    </row>
    <row r="345" spans="1:14" hidden="1" outlineLevel="1" x14ac:dyDescent="0.25">
      <c r="A345" s="22" t="s">
        <v>477</v>
      </c>
      <c r="B345" s="185"/>
      <c r="H345" s="18"/>
      <c r="I345" s="20"/>
      <c r="J345" s="20"/>
      <c r="K345" s="20"/>
      <c r="L345" s="20"/>
      <c r="M345" s="20"/>
      <c r="N345" s="20"/>
    </row>
    <row r="346" spans="1:14" hidden="1" outlineLevel="1" x14ac:dyDescent="0.25">
      <c r="A346" s="22" t="s">
        <v>478</v>
      </c>
      <c r="B346" s="185"/>
      <c r="H346" s="18"/>
      <c r="I346" s="20"/>
      <c r="J346" s="20"/>
      <c r="K346" s="20"/>
      <c r="L346" s="20"/>
      <c r="M346" s="20"/>
      <c r="N346" s="20"/>
    </row>
    <row r="347" spans="1:14" hidden="1" outlineLevel="1" x14ac:dyDescent="0.25">
      <c r="A347" s="22" t="s">
        <v>479</v>
      </c>
      <c r="B347" s="185"/>
      <c r="H347" s="18"/>
      <c r="I347" s="20"/>
      <c r="J347" s="20"/>
      <c r="K347" s="20"/>
      <c r="L347" s="20"/>
      <c r="M347" s="20"/>
      <c r="N347" s="20"/>
    </row>
    <row r="348" spans="1:14" hidden="1" outlineLevel="1" x14ac:dyDescent="0.25">
      <c r="A348" s="22" t="s">
        <v>480</v>
      </c>
      <c r="B348" s="185"/>
      <c r="H348" s="18"/>
      <c r="I348" s="20"/>
      <c r="J348" s="20"/>
      <c r="K348" s="20"/>
      <c r="L348" s="20"/>
      <c r="M348" s="20"/>
      <c r="N348" s="20"/>
    </row>
    <row r="349" spans="1:14" hidden="1" outlineLevel="1" x14ac:dyDescent="0.25">
      <c r="A349" s="22" t="s">
        <v>481</v>
      </c>
      <c r="B349" s="185"/>
      <c r="H349" s="18"/>
      <c r="I349" s="20"/>
      <c r="J349" s="20"/>
      <c r="K349" s="20"/>
      <c r="L349" s="20"/>
      <c r="M349" s="20"/>
      <c r="N349" s="20"/>
    </row>
    <row r="350" spans="1:14" hidden="1" outlineLevel="1" x14ac:dyDescent="0.25">
      <c r="A350" s="22" t="s">
        <v>482</v>
      </c>
      <c r="B350" s="185"/>
      <c r="H350" s="18"/>
      <c r="I350" s="20"/>
      <c r="J350" s="20"/>
      <c r="K350" s="20"/>
      <c r="L350" s="20"/>
      <c r="M350" s="20"/>
      <c r="N350" s="20"/>
    </row>
    <row r="351" spans="1:14" hidden="1" outlineLevel="1" x14ac:dyDescent="0.25">
      <c r="A351" s="22" t="s">
        <v>483</v>
      </c>
      <c r="B351" s="185"/>
      <c r="H351" s="18"/>
      <c r="I351" s="20"/>
      <c r="J351" s="20"/>
      <c r="K351" s="20"/>
      <c r="L351" s="20"/>
      <c r="M351" s="20"/>
      <c r="N351" s="20"/>
    </row>
    <row r="352" spans="1:14" hidden="1" outlineLevel="1" x14ac:dyDescent="0.25">
      <c r="A352" s="22" t="s">
        <v>484</v>
      </c>
      <c r="B352" s="185"/>
      <c r="H352" s="18"/>
      <c r="I352" s="20"/>
      <c r="J352" s="20"/>
      <c r="K352" s="20"/>
      <c r="L352" s="20"/>
      <c r="M352" s="20"/>
      <c r="N352" s="20"/>
    </row>
    <row r="353" spans="1:14" hidden="1" outlineLevel="1" x14ac:dyDescent="0.25">
      <c r="A353" s="22" t="s">
        <v>485</v>
      </c>
      <c r="B353" s="185"/>
      <c r="H353" s="18"/>
      <c r="I353" s="20"/>
      <c r="J353" s="20"/>
      <c r="K353" s="20"/>
      <c r="L353" s="20"/>
      <c r="M353" s="20"/>
      <c r="N353" s="20"/>
    </row>
    <row r="354" spans="1:14" hidden="1" outlineLevel="1" x14ac:dyDescent="0.25">
      <c r="A354" s="22" t="s">
        <v>486</v>
      </c>
      <c r="B354" s="185"/>
      <c r="H354" s="18"/>
      <c r="I354" s="20"/>
      <c r="J354" s="20"/>
      <c r="K354" s="20"/>
      <c r="L354" s="20"/>
      <c r="M354" s="20"/>
      <c r="N354" s="20"/>
    </row>
    <row r="355" spans="1:14" hidden="1" outlineLevel="1" x14ac:dyDescent="0.25">
      <c r="A355" s="22" t="s">
        <v>487</v>
      </c>
      <c r="B355" s="185"/>
      <c r="H355" s="18"/>
      <c r="I355" s="20"/>
      <c r="J355" s="20"/>
      <c r="K355" s="20"/>
      <c r="L355" s="20"/>
      <c r="M355" s="20"/>
      <c r="N355" s="20"/>
    </row>
    <row r="356" spans="1:14" hidden="1" outlineLevel="1" x14ac:dyDescent="0.25">
      <c r="A356" s="22" t="s">
        <v>488</v>
      </c>
      <c r="B356" s="185"/>
      <c r="H356" s="18"/>
      <c r="I356" s="20"/>
      <c r="J356" s="20"/>
      <c r="K356" s="20"/>
      <c r="L356" s="20"/>
      <c r="M356" s="20"/>
      <c r="N356" s="20"/>
    </row>
    <row r="357" spans="1:14" hidden="1" outlineLevel="1" x14ac:dyDescent="0.25">
      <c r="A357" s="22" t="s">
        <v>489</v>
      </c>
      <c r="B357" s="185"/>
      <c r="H357" s="18"/>
      <c r="I357" s="20"/>
      <c r="J357" s="20"/>
      <c r="K357" s="20"/>
      <c r="L357" s="20"/>
      <c r="M357" s="20"/>
      <c r="N357" s="20"/>
    </row>
    <row r="358" spans="1:14" hidden="1" outlineLevel="1" x14ac:dyDescent="0.25">
      <c r="A358" s="22" t="s">
        <v>490</v>
      </c>
      <c r="B358" s="185"/>
      <c r="H358" s="18"/>
      <c r="I358" s="20"/>
      <c r="J358" s="20"/>
      <c r="K358" s="20"/>
      <c r="L358" s="20"/>
      <c r="M358" s="20"/>
      <c r="N358" s="20"/>
    </row>
    <row r="359" spans="1:14" hidden="1" outlineLevel="1" x14ac:dyDescent="0.25">
      <c r="A359" s="22" t="s">
        <v>491</v>
      </c>
      <c r="B359" s="185"/>
      <c r="H359" s="18"/>
      <c r="I359" s="20"/>
      <c r="J359" s="20"/>
      <c r="K359" s="20"/>
      <c r="L359" s="20"/>
      <c r="M359" s="20"/>
      <c r="N359" s="20"/>
    </row>
    <row r="360" spans="1:14" hidden="1" outlineLevel="1" x14ac:dyDescent="0.25">
      <c r="A360" s="22" t="s">
        <v>492</v>
      </c>
      <c r="B360" s="185"/>
      <c r="H360" s="18"/>
      <c r="I360" s="20"/>
      <c r="J360" s="20"/>
      <c r="K360" s="20"/>
      <c r="L360" s="20"/>
      <c r="M360" s="20"/>
      <c r="N360" s="20"/>
    </row>
    <row r="361" spans="1:14" hidden="1" outlineLevel="1" x14ac:dyDescent="0.25">
      <c r="A361" s="22" t="s">
        <v>493</v>
      </c>
      <c r="B361" s="185"/>
      <c r="H361" s="18"/>
      <c r="I361" s="20"/>
      <c r="J361" s="20"/>
      <c r="K361" s="20"/>
      <c r="L361" s="20"/>
      <c r="M361" s="20"/>
      <c r="N361" s="20"/>
    </row>
    <row r="362" spans="1:14" hidden="1" outlineLevel="1" x14ac:dyDescent="0.25">
      <c r="A362" s="22" t="s">
        <v>494</v>
      </c>
      <c r="B362" s="185"/>
      <c r="H362" s="18"/>
      <c r="I362" s="20"/>
      <c r="J362" s="20"/>
      <c r="K362" s="20"/>
      <c r="L362" s="20"/>
      <c r="M362" s="20"/>
      <c r="N362" s="20"/>
    </row>
    <row r="363" spans="1:14" hidden="1" outlineLevel="1" x14ac:dyDescent="0.25">
      <c r="A363" s="22" t="s">
        <v>495</v>
      </c>
      <c r="B363" s="185"/>
      <c r="H363" s="18"/>
      <c r="I363" s="20"/>
      <c r="J363" s="20"/>
      <c r="K363" s="20"/>
      <c r="L363" s="20"/>
      <c r="M363" s="20"/>
      <c r="N363" s="20"/>
    </row>
    <row r="364" spans="1:14" hidden="1" outlineLevel="1" x14ac:dyDescent="0.25">
      <c r="A364" s="22" t="s">
        <v>496</v>
      </c>
      <c r="B364" s="185"/>
      <c r="H364" s="18"/>
      <c r="I364" s="20"/>
      <c r="J364" s="20"/>
      <c r="K364" s="20"/>
      <c r="L364" s="20"/>
      <c r="M364" s="20"/>
      <c r="N364" s="20"/>
    </row>
    <row r="365" spans="1:14" hidden="1" outlineLevel="1" x14ac:dyDescent="0.25">
      <c r="A365" s="22" t="s">
        <v>497</v>
      </c>
      <c r="B365" s="185"/>
      <c r="H365" s="18"/>
      <c r="I365" s="20"/>
      <c r="J365" s="20"/>
      <c r="K365" s="20"/>
      <c r="L365" s="20"/>
      <c r="M365" s="20"/>
      <c r="N365" s="20"/>
    </row>
    <row r="366" spans="1:14" x14ac:dyDescent="0.25">
      <c r="B366" s="182"/>
      <c r="H366" s="18"/>
      <c r="I366" s="20"/>
      <c r="J366" s="20"/>
      <c r="K366" s="20"/>
      <c r="L366" s="20"/>
      <c r="M366" s="20"/>
      <c r="N366" s="20"/>
    </row>
    <row r="367" spans="1:14" x14ac:dyDescent="0.25">
      <c r="H367" s="18"/>
      <c r="I367" s="20"/>
      <c r="J367" s="20"/>
      <c r="K367" s="20"/>
      <c r="L367" s="20"/>
      <c r="M367" s="20"/>
      <c r="N367" s="20"/>
    </row>
    <row r="368" spans="1:14" x14ac:dyDescent="0.25">
      <c r="H368" s="18"/>
      <c r="I368" s="20"/>
      <c r="J368" s="20"/>
      <c r="K368" s="20"/>
      <c r="L368" s="20"/>
      <c r="M368" s="20"/>
      <c r="N368" s="20"/>
    </row>
    <row r="369" spans="8:8" s="20" customFormat="1" x14ac:dyDescent="0.25">
      <c r="H369" s="18"/>
    </row>
    <row r="370" spans="8:8" s="20" customFormat="1" x14ac:dyDescent="0.25">
      <c r="H370" s="18"/>
    </row>
    <row r="371" spans="8:8" s="20" customFormat="1" x14ac:dyDescent="0.25">
      <c r="H371" s="18"/>
    </row>
    <row r="372" spans="8:8" s="20" customFormat="1" x14ac:dyDescent="0.25">
      <c r="H372" s="18"/>
    </row>
    <row r="373" spans="8:8" s="20" customFormat="1" x14ac:dyDescent="0.25">
      <c r="H373" s="18"/>
    </row>
    <row r="374" spans="8:8" s="20" customFormat="1" x14ac:dyDescent="0.25">
      <c r="H374" s="18"/>
    </row>
    <row r="375" spans="8:8" s="20" customFormat="1" x14ac:dyDescent="0.25">
      <c r="H375" s="18"/>
    </row>
    <row r="376" spans="8:8" s="20" customFormat="1" x14ac:dyDescent="0.25">
      <c r="H376" s="18"/>
    </row>
    <row r="377" spans="8:8" s="20" customFormat="1" x14ac:dyDescent="0.25">
      <c r="H377" s="18"/>
    </row>
    <row r="378" spans="8:8" s="20" customFormat="1" x14ac:dyDescent="0.25">
      <c r="H378" s="18"/>
    </row>
    <row r="379" spans="8:8" s="20" customFormat="1" x14ac:dyDescent="0.25">
      <c r="H379" s="18"/>
    </row>
    <row r="380" spans="8:8" s="20" customFormat="1" x14ac:dyDescent="0.25">
      <c r="H380" s="18"/>
    </row>
    <row r="381" spans="8:8" s="20" customFormat="1" x14ac:dyDescent="0.25">
      <c r="H381" s="18"/>
    </row>
    <row r="382" spans="8:8" s="20" customFormat="1" x14ac:dyDescent="0.25">
      <c r="H382" s="18"/>
    </row>
    <row r="383" spans="8:8" s="20" customFormat="1" x14ac:dyDescent="0.25">
      <c r="H383" s="18"/>
    </row>
    <row r="384" spans="8:8" s="20" customFormat="1" x14ac:dyDescent="0.25">
      <c r="H384" s="18"/>
    </row>
    <row r="385" spans="8:8" s="20" customFormat="1" x14ac:dyDescent="0.25">
      <c r="H385" s="18"/>
    </row>
    <row r="386" spans="8:8" s="20" customFormat="1" x14ac:dyDescent="0.25">
      <c r="H386" s="18"/>
    </row>
    <row r="387" spans="8:8" s="20" customFormat="1" x14ac:dyDescent="0.25">
      <c r="H387" s="18"/>
    </row>
    <row r="388" spans="8:8" s="20" customFormat="1" x14ac:dyDescent="0.25">
      <c r="H388" s="18"/>
    </row>
    <row r="389" spans="8:8" s="20" customFormat="1" x14ac:dyDescent="0.25">
      <c r="H389" s="18"/>
    </row>
    <row r="390" spans="8:8" s="20" customFormat="1" x14ac:dyDescent="0.25">
      <c r="H390" s="18"/>
    </row>
    <row r="391" spans="8:8" s="20" customFormat="1" x14ac:dyDescent="0.25">
      <c r="H391" s="18"/>
    </row>
    <row r="392" spans="8:8" s="20" customFormat="1" x14ac:dyDescent="0.25">
      <c r="H392" s="18"/>
    </row>
    <row r="393" spans="8:8" s="20" customFormat="1" x14ac:dyDescent="0.25">
      <c r="H393" s="18"/>
    </row>
    <row r="394" spans="8:8" s="20" customFormat="1" x14ac:dyDescent="0.25">
      <c r="H394" s="18"/>
    </row>
    <row r="395" spans="8:8" s="20" customFormat="1" x14ac:dyDescent="0.25">
      <c r="H395" s="18"/>
    </row>
    <row r="396" spans="8:8" s="20" customFormat="1" x14ac:dyDescent="0.25">
      <c r="H396" s="18"/>
    </row>
    <row r="397" spans="8:8" s="20" customFormat="1" x14ac:dyDescent="0.25">
      <c r="H397" s="18"/>
    </row>
    <row r="398" spans="8:8" s="20" customFormat="1" x14ac:dyDescent="0.25">
      <c r="H398" s="18"/>
    </row>
    <row r="399" spans="8:8" s="20" customFormat="1" x14ac:dyDescent="0.25">
      <c r="H399" s="18"/>
    </row>
    <row r="400" spans="8:8" s="20" customFormat="1" x14ac:dyDescent="0.25">
      <c r="H400" s="18"/>
    </row>
    <row r="401" spans="8:8" s="20" customFormat="1" x14ac:dyDescent="0.25">
      <c r="H401" s="18"/>
    </row>
    <row r="402" spans="8:8" s="20" customFormat="1" x14ac:dyDescent="0.25">
      <c r="H402" s="18"/>
    </row>
    <row r="403" spans="8:8" s="20" customFormat="1" x14ac:dyDescent="0.25">
      <c r="H403" s="18"/>
    </row>
    <row r="404" spans="8:8" s="20" customFormat="1" x14ac:dyDescent="0.25">
      <c r="H404" s="18"/>
    </row>
    <row r="405" spans="8:8" s="20" customFormat="1" x14ac:dyDescent="0.25">
      <c r="H405" s="18"/>
    </row>
    <row r="406" spans="8:8" s="20" customFormat="1" x14ac:dyDescent="0.25">
      <c r="H406" s="18"/>
    </row>
    <row r="407" spans="8:8" s="20" customFormat="1" x14ac:dyDescent="0.25">
      <c r="H407" s="18"/>
    </row>
    <row r="408" spans="8:8" s="20" customFormat="1" x14ac:dyDescent="0.25">
      <c r="H408" s="18"/>
    </row>
    <row r="409" spans="8:8" s="20" customFormat="1" x14ac:dyDescent="0.25">
      <c r="H409" s="18"/>
    </row>
    <row r="410" spans="8:8" s="20" customFormat="1" x14ac:dyDescent="0.25">
      <c r="H410" s="18"/>
    </row>
    <row r="411" spans="8:8" s="20" customFormat="1" x14ac:dyDescent="0.25">
      <c r="H411" s="18"/>
    </row>
    <row r="412" spans="8:8" s="20" customFormat="1" x14ac:dyDescent="0.25">
      <c r="H412" s="18"/>
    </row>
    <row r="413" spans="8:8" s="20" customFormat="1" x14ac:dyDescent="0.25">
      <c r="H413" s="18"/>
    </row>
  </sheetData>
  <protectedRanges>
    <protectedRange sqref="B313:D318 F313:G318" name="Range12"/>
    <protectedRange sqref="C194:C207 C209:C215 F209:G215 C221:C227 C229 C231:C238 B234:B238 B243:C284 C240:C241" name="Range10"/>
    <protectedRange sqref="B168:D172 F168:G172 D138 C164:D166" name="Range8"/>
    <protectedRange sqref="C89:D89 C93:D99 B106:D110 F106:G110 C130:D136 C112:D125 F130:G136 F156:G162 C127:D128" name="Range6"/>
    <protectedRange sqref="B20:B25" name="Basic Facts 2"/>
    <protectedRange sqref="C14:C25" name="Basic facts"/>
    <protectedRange sqref="B30:B35 C27:C35 C38:C39" name="Regulatory Sumary"/>
    <protectedRange sqref="C3 B20:B25 C14:C25 C27:C35 B30:B35 B48:B51 C45:C51 D46:D51 F45:G51 C53:D55 F53:G57 F59:G64 C66:D66 C70:D76 B83:D87 F66:G76 F83:G87 C93:D99 B40:B43 C38:C43 C59:D64 C57:D57 D56" name="HTT General"/>
    <protectedRange sqref="C156:D162 C138 C139:D154" name="Range7"/>
    <protectedRange sqref="C175:C178 B189:D191 F180:G191 C180:D188" name="Range9"/>
    <protectedRange sqref="C312 B321:G329 C330:G365" name="Range11"/>
    <protectedRange sqref="C45:C51 B48:B51 D46:G51 F45:G45" name="Range13"/>
  </protectedRanges>
  <hyperlinks>
    <hyperlink ref="B6" location="'A. HTT General'!B13" display="1. Basic Facts" xr:uid="{0E6E908F-10CC-4A6A-AD32-388EB998A58E}"/>
    <hyperlink ref="B7" location="'A. HTT General'!B26" display="2. Regulatory Summary" xr:uid="{91B892B9-B6CC-4DF8-BF9C-0AAD0FF07838}"/>
    <hyperlink ref="B8" location="'A. HTT General'!B36" display="3. General Cover Pool / Covered Bond Information" xr:uid="{0ABB37A4-2295-46D5-AB24-A39975382FD4}"/>
    <hyperlink ref="B9" location="'A. HTT General'!B285" display="4. References to Capital Requirements Regulation (CRR) 129(7)" xr:uid="{9FD42260-2810-4B6C-A4B9-AE558532D156}"/>
    <hyperlink ref="B11" location="'A. HTT General'!B319" display="6. Other relevant information" xr:uid="{2F550B92-DBB2-4A42-AFE4-EA0F13B4A3AB}"/>
    <hyperlink ref="C289" location="'A. HTT General'!A39" display="'A. HTT General'!A39" xr:uid="{72990C9A-014F-4DE7-BCF2-08656E923E9A}"/>
    <hyperlink ref="C290" location="'B1. HTT Mortgage Assets'!B43" display="'B1. HTT Mortgage Assets'!B43" xr:uid="{CF697BDB-7B95-4E23-BCF0-14B71B15C351}"/>
    <hyperlink ref="D290" location="'B2. HTT Public Sector Assets'!B48" display="'B2. HTT Public Sector Assets'!B48" xr:uid="{6E88D18B-46F1-4E5D-95BB-60B26B4BF578}"/>
    <hyperlink ref="C291" location="'A. HTT General'!A52" display="'A. HTT General'!A52" xr:uid="{0501D5D8-3098-4F2C-895B-8C6FD3411622}"/>
    <hyperlink ref="C295" location="'A. HTT General'!B163" display="'A. HTT General'!B163" xr:uid="{CD2E83EB-D1AC-4E8C-9814-E263BFDD2AD3}"/>
    <hyperlink ref="C296" location="'A. HTT General'!B137" display="'A. HTT General'!B137" xr:uid="{8800855C-659F-4ECA-B93B-70E9AFA4623E}"/>
    <hyperlink ref="C297" location="'C. HTT Harmonised Glossary'!B17" display="'C. HTT Harmonised Glossary'!B17" xr:uid="{0AE7D432-8492-4607-9E5E-20C9E852C6CA}"/>
    <hyperlink ref="C298" location="'A. HTT General'!B65" display="'A. HTT General'!B65" xr:uid="{A4090783-31A5-4DE6-ABEF-A37B5748D227}"/>
    <hyperlink ref="C299" location="'A. HTT General'!B88" display="'A. HTT General'!B88" xr:uid="{E55A1B4B-8BD3-4D63-B000-097863AD981A}"/>
    <hyperlink ref="C300" location="'B1. HTT Mortgage Assets'!B180" display="'B1. HTT Mortgage Assets'!B180" xr:uid="{76E9574F-BC35-463D-972C-1CE3726327E7}"/>
    <hyperlink ref="D300" location="'B2. HTT Public Sector Assets'!B166" display="'B2. HTT Public Sector Assets'!B166" xr:uid="{6D3A7021-1AB0-4BDF-A3AD-574934485617}"/>
    <hyperlink ref="B27" r:id="rId1" display="UCITS Compliance" xr:uid="{7CC1DB8D-1D36-453D-9A34-018E11B253C1}"/>
    <hyperlink ref="B28" r:id="rId2" xr:uid="{35EAA9A6-594C-42CB-946D-6A42D11F190C}"/>
    <hyperlink ref="B29" r:id="rId3" xr:uid="{C3ABD9F4-C857-45F6-9E2C-3A76A9BE6E4E}"/>
    <hyperlink ref="B10" location="'A. HTT General'!B311" display="5. References to Capital Requirements Regulation (CRR) 129(1)" xr:uid="{D877A8F1-FBF6-4593-B1F9-91D5095174C3}"/>
    <hyperlink ref="D292" location="'B1. HTT Mortgage Assets'!B412" display="'B1. HTT Mortgage Assets'!B412" xr:uid="{0354AD81-63E1-448F-BDEA-001CBF6A4B86}"/>
    <hyperlink ref="C292" location="'B1. HTT Mortgage Assets'!B186" display="'B1. HTT Mortgage Assets'!B186" xr:uid="{BEF52417-1353-4D89-9DB2-B7347846F256}"/>
    <hyperlink ref="C288" location="'A. HTT General'!A38" display="'A. HTT General'!A38" xr:uid="{BC338E77-C40F-43DE-B306-1934121279EF}"/>
    <hyperlink ref="C294" location="'A. HTT General'!B111" display="'A. HTT General'!B111" xr:uid="{0711D28C-E916-4D0A-845B-823F01531851}"/>
    <hyperlink ref="F292" location="'B2. HTT Public Sector Assets'!A18" display="'B2. HTT Public Sector Assets'!A18" xr:uid="{7D78FAA7-C635-4876-8573-BBD5C605A4BC}"/>
    <hyperlink ref="D293" location="'B2. HTT Public Sector Assets'!B129" display="'B2. HTT Public Sector Assets'!B129" xr:uid="{7D275961-1B30-4A10-9C02-8EB8F037D9A0}"/>
    <hyperlink ref="C293" location="'B1. HTT Mortgage Assets'!B149" display="'B1. HTT Mortgage Assets'!B149" xr:uid="{D39F32C2-645B-46A1-A8C5-817DEC161273}"/>
  </hyperlinks>
  <pageMargins left="0.7" right="0.7" top="0.75" bottom="0.75" header="0.3" footer="0.3"/>
  <headerFooter>
    <oddFooter xml:space="preserve">&amp;C_x000D_&amp;1#&amp;"Calibri"&amp;11&amp;K000000 Confidential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2601B-D6AA-431F-8D9A-462BD3A309AF}">
  <sheetPr codeName="Sheet4"/>
  <dimension ref="A1:N580"/>
  <sheetViews>
    <sheetView zoomScaleNormal="100" workbookViewId="0">
      <selection activeCell="A513" sqref="A513:XFD558"/>
    </sheetView>
  </sheetViews>
  <sheetFormatPr defaultColWidth="8.85546875" defaultRowHeight="15" outlineLevelRow="1" x14ac:dyDescent="0.25"/>
  <cols>
    <col min="1" max="1" width="13.85546875" style="22" customWidth="1"/>
    <col min="2" max="2" width="60.85546875" style="22" customWidth="1"/>
    <col min="3" max="3" width="41" style="22" customWidth="1"/>
    <col min="4" max="4" width="40.85546875" style="22" customWidth="1"/>
    <col min="5" max="5" width="6.7109375" style="22" customWidth="1"/>
    <col min="6" max="6" width="41.5703125" style="22" customWidth="1"/>
    <col min="7" max="7" width="41.5703125" style="18" customWidth="1"/>
    <col min="8" max="16384" width="8.85546875" style="20"/>
  </cols>
  <sheetData>
    <row r="1" spans="1:7" ht="31.5" x14ac:dyDescent="0.25">
      <c r="A1" s="17" t="s">
        <v>498</v>
      </c>
      <c r="B1" s="17"/>
      <c r="C1" s="18"/>
      <c r="D1" s="18"/>
      <c r="E1" s="18"/>
      <c r="F1" s="19" t="s">
        <v>14</v>
      </c>
    </row>
    <row r="2" spans="1:7" ht="15.75" thickBot="1" x14ac:dyDescent="0.3">
      <c r="A2" s="18"/>
      <c r="B2" s="18"/>
      <c r="C2" s="18"/>
      <c r="D2" s="18"/>
      <c r="E2" s="18"/>
      <c r="F2" s="18"/>
    </row>
    <row r="3" spans="1:7" ht="19.5" thickBot="1" x14ac:dyDescent="0.3">
      <c r="A3" s="23"/>
      <c r="B3" s="24" t="s">
        <v>15</v>
      </c>
      <c r="C3" s="25" t="s">
        <v>16</v>
      </c>
      <c r="D3" s="23"/>
      <c r="E3" s="23"/>
      <c r="F3" s="18"/>
      <c r="G3" s="23"/>
    </row>
    <row r="4" spans="1:7" ht="15.75" thickBot="1" x14ac:dyDescent="0.3"/>
    <row r="5" spans="1:7" ht="18.75" x14ac:dyDescent="0.25">
      <c r="A5" s="26"/>
      <c r="B5" s="27" t="s">
        <v>499</v>
      </c>
      <c r="C5" s="26"/>
      <c r="E5" s="28"/>
      <c r="F5" s="28"/>
    </row>
    <row r="6" spans="1:7" x14ac:dyDescent="0.25">
      <c r="B6" s="83" t="s">
        <v>500</v>
      </c>
    </row>
    <row r="7" spans="1:7" x14ac:dyDescent="0.25">
      <c r="B7" s="84" t="s">
        <v>501</v>
      </c>
    </row>
    <row r="8" spans="1:7" ht="15.75" thickBot="1" x14ac:dyDescent="0.3">
      <c r="B8" s="85" t="s">
        <v>502</v>
      </c>
    </row>
    <row r="9" spans="1:7" x14ac:dyDescent="0.25">
      <c r="B9" s="86"/>
    </row>
    <row r="10" spans="1:7" ht="37.5" x14ac:dyDescent="0.25">
      <c r="A10" s="33" t="s">
        <v>25</v>
      </c>
      <c r="B10" s="33" t="s">
        <v>500</v>
      </c>
      <c r="C10" s="34"/>
      <c r="D10" s="34"/>
      <c r="E10" s="34"/>
      <c r="F10" s="34"/>
      <c r="G10" s="35"/>
    </row>
    <row r="11" spans="1:7" ht="15" customHeight="1" x14ac:dyDescent="0.25">
      <c r="A11" s="42"/>
      <c r="B11" s="43" t="s">
        <v>503</v>
      </c>
      <c r="C11" s="42" t="s">
        <v>58</v>
      </c>
      <c r="D11" s="42"/>
      <c r="E11" s="42"/>
      <c r="F11" s="45" t="s">
        <v>504</v>
      </c>
      <c r="G11" s="45"/>
    </row>
    <row r="12" spans="1:7" x14ac:dyDescent="0.25">
      <c r="A12" s="22" t="s">
        <v>505</v>
      </c>
      <c r="B12" s="182" t="s">
        <v>506</v>
      </c>
      <c r="C12" s="179">
        <v>12541.88239678</v>
      </c>
      <c r="F12" s="52">
        <f>IF($C$15=0,"",IF(C12="[for completion]","",C12/$C$15))</f>
        <v>1</v>
      </c>
    </row>
    <row r="13" spans="1:7" x14ac:dyDescent="0.25">
      <c r="A13" s="22" t="s">
        <v>507</v>
      </c>
      <c r="B13" s="182" t="s">
        <v>508</v>
      </c>
      <c r="C13" s="181">
        <v>0</v>
      </c>
      <c r="F13" s="52">
        <f>IF($C$15=0,"",IF(C13="[for completion]","",C13/$C$15))</f>
        <v>0</v>
      </c>
    </row>
    <row r="14" spans="1:7" x14ac:dyDescent="0.25">
      <c r="A14" s="22" t="s">
        <v>509</v>
      </c>
      <c r="B14" s="182" t="s">
        <v>95</v>
      </c>
      <c r="C14" s="181">
        <v>0</v>
      </c>
      <c r="F14" s="52">
        <f>IF($C$15=0,"",IF(C14="[for completion]","",C14/$C$15))</f>
        <v>0</v>
      </c>
    </row>
    <row r="15" spans="1:7" x14ac:dyDescent="0.25">
      <c r="A15" s="22" t="s">
        <v>510</v>
      </c>
      <c r="B15" s="201" t="s">
        <v>97</v>
      </c>
      <c r="C15" s="179">
        <f>SUM(C12:C14)</f>
        <v>12541.88239678</v>
      </c>
      <c r="F15" s="87">
        <f>SUM(F12:F14)</f>
        <v>1</v>
      </c>
    </row>
    <row r="16" spans="1:7" hidden="1" outlineLevel="1" x14ac:dyDescent="0.25">
      <c r="A16" s="22" t="s">
        <v>511</v>
      </c>
      <c r="B16" s="185"/>
      <c r="C16" s="179"/>
      <c r="F16" s="52" t="str">
        <f t="shared" ref="F16:F26" si="0">IF($C$15=0,"",IF(C16="","",C16/$C$15))</f>
        <v/>
      </c>
    </row>
    <row r="17" spans="1:7" hidden="1" outlineLevel="1" x14ac:dyDescent="0.25">
      <c r="A17" s="22" t="s">
        <v>512</v>
      </c>
      <c r="B17" s="185"/>
      <c r="C17" s="179"/>
      <c r="F17" s="52" t="str">
        <f t="shared" si="0"/>
        <v/>
      </c>
    </row>
    <row r="18" spans="1:7" hidden="1" outlineLevel="1" x14ac:dyDescent="0.25">
      <c r="A18" s="22" t="s">
        <v>513</v>
      </c>
      <c r="B18" s="185"/>
      <c r="C18" s="179"/>
      <c r="F18" s="52" t="str">
        <f t="shared" si="0"/>
        <v/>
      </c>
    </row>
    <row r="19" spans="1:7" hidden="1" outlineLevel="1" x14ac:dyDescent="0.25">
      <c r="A19" s="22" t="s">
        <v>514</v>
      </c>
      <c r="B19" s="185"/>
      <c r="C19" s="179"/>
      <c r="F19" s="52" t="str">
        <f t="shared" si="0"/>
        <v/>
      </c>
    </row>
    <row r="20" spans="1:7" hidden="1" outlineLevel="1" x14ac:dyDescent="0.25">
      <c r="A20" s="22" t="s">
        <v>515</v>
      </c>
      <c r="B20" s="185"/>
      <c r="C20" s="179"/>
      <c r="F20" s="52" t="str">
        <f t="shared" si="0"/>
        <v/>
      </c>
    </row>
    <row r="21" spans="1:7" hidden="1" outlineLevel="1" x14ac:dyDescent="0.25">
      <c r="A21" s="22" t="s">
        <v>516</v>
      </c>
      <c r="B21" s="185"/>
      <c r="C21" s="179"/>
      <c r="F21" s="52" t="str">
        <f t="shared" si="0"/>
        <v/>
      </c>
    </row>
    <row r="22" spans="1:7" hidden="1" outlineLevel="1" x14ac:dyDescent="0.25">
      <c r="A22" s="22" t="s">
        <v>517</v>
      </c>
      <c r="B22" s="185"/>
      <c r="C22" s="179"/>
      <c r="F22" s="52" t="str">
        <f t="shared" si="0"/>
        <v/>
      </c>
    </row>
    <row r="23" spans="1:7" hidden="1" outlineLevel="1" x14ac:dyDescent="0.25">
      <c r="A23" s="22" t="s">
        <v>518</v>
      </c>
      <c r="B23" s="185"/>
      <c r="C23" s="179"/>
      <c r="F23" s="52" t="str">
        <f t="shared" si="0"/>
        <v/>
      </c>
    </row>
    <row r="24" spans="1:7" hidden="1" outlineLevel="1" x14ac:dyDescent="0.25">
      <c r="A24" s="22" t="s">
        <v>519</v>
      </c>
      <c r="B24" s="185"/>
      <c r="C24" s="179"/>
      <c r="F24" s="52" t="str">
        <f t="shared" si="0"/>
        <v/>
      </c>
    </row>
    <row r="25" spans="1:7" hidden="1" outlineLevel="1" x14ac:dyDescent="0.25">
      <c r="A25" s="22" t="s">
        <v>520</v>
      </c>
      <c r="B25" s="185"/>
      <c r="C25" s="179"/>
      <c r="F25" s="52" t="str">
        <f t="shared" si="0"/>
        <v/>
      </c>
    </row>
    <row r="26" spans="1:7" hidden="1" outlineLevel="1" x14ac:dyDescent="0.25">
      <c r="A26" s="22" t="s">
        <v>521</v>
      </c>
      <c r="B26" s="185"/>
      <c r="C26" s="186"/>
      <c r="D26" s="20"/>
      <c r="E26" s="20"/>
      <c r="F26" s="52" t="str">
        <f t="shared" si="0"/>
        <v/>
      </c>
    </row>
    <row r="27" spans="1:7" ht="15" customHeight="1" collapsed="1" x14ac:dyDescent="0.25">
      <c r="A27" s="42"/>
      <c r="B27" s="43" t="s">
        <v>522</v>
      </c>
      <c r="C27" s="42" t="s">
        <v>523</v>
      </c>
      <c r="D27" s="42" t="s">
        <v>524</v>
      </c>
      <c r="E27" s="44"/>
      <c r="F27" s="42" t="s">
        <v>525</v>
      </c>
      <c r="G27" s="45"/>
    </row>
    <row r="28" spans="1:7" x14ac:dyDescent="0.25">
      <c r="A28" s="22" t="s">
        <v>526</v>
      </c>
      <c r="B28" s="88" t="s">
        <v>527</v>
      </c>
      <c r="C28" s="88">
        <v>18087</v>
      </c>
      <c r="D28" s="88" t="s">
        <v>65</v>
      </c>
      <c r="F28" s="88">
        <f>IF(C28=0,"",IF(C28="","",C28))</f>
        <v>18087</v>
      </c>
    </row>
    <row r="29" spans="1:7" hidden="1" outlineLevel="1" x14ac:dyDescent="0.25">
      <c r="A29" s="22" t="s">
        <v>528</v>
      </c>
      <c r="B29" s="177"/>
    </row>
    <row r="30" spans="1:7" hidden="1" outlineLevel="1" x14ac:dyDescent="0.25">
      <c r="A30" s="22" t="s">
        <v>529</v>
      </c>
      <c r="B30" s="177"/>
    </row>
    <row r="31" spans="1:7" hidden="1" outlineLevel="1" x14ac:dyDescent="0.25">
      <c r="A31" s="22" t="s">
        <v>530</v>
      </c>
      <c r="B31" s="178"/>
    </row>
    <row r="32" spans="1:7" hidden="1" outlineLevel="1" x14ac:dyDescent="0.25">
      <c r="A32" s="22" t="s">
        <v>531</v>
      </c>
      <c r="B32" s="38"/>
    </row>
    <row r="33" spans="1:7" hidden="1" outlineLevel="1" x14ac:dyDescent="0.25">
      <c r="A33" s="22" t="s">
        <v>532</v>
      </c>
      <c r="B33" s="38"/>
    </row>
    <row r="34" spans="1:7" hidden="1" outlineLevel="1" x14ac:dyDescent="0.25">
      <c r="A34" s="22" t="s">
        <v>533</v>
      </c>
      <c r="B34" s="38"/>
    </row>
    <row r="35" spans="1:7" ht="15" customHeight="1" collapsed="1" x14ac:dyDescent="0.25">
      <c r="A35" s="42"/>
      <c r="B35" s="43" t="s">
        <v>534</v>
      </c>
      <c r="C35" s="42" t="s">
        <v>535</v>
      </c>
      <c r="D35" s="42" t="s">
        <v>536</v>
      </c>
      <c r="E35" s="44"/>
      <c r="F35" s="45" t="s">
        <v>504</v>
      </c>
      <c r="G35" s="45"/>
    </row>
    <row r="36" spans="1:7" x14ac:dyDescent="0.25">
      <c r="A36" s="22" t="s">
        <v>537</v>
      </c>
      <c r="B36" s="22" t="s">
        <v>538</v>
      </c>
      <c r="C36" s="87">
        <v>6.2700000000000004E-3</v>
      </c>
      <c r="D36" s="87" t="s">
        <v>65</v>
      </c>
      <c r="E36" s="89"/>
      <c r="F36" s="87">
        <f>IF(C36=0,"",C36)</f>
        <v>6.2700000000000004E-3</v>
      </c>
    </row>
    <row r="37" spans="1:7" hidden="1" outlineLevel="1" x14ac:dyDescent="0.25">
      <c r="A37" s="22" t="s">
        <v>539</v>
      </c>
      <c r="C37" s="87"/>
      <c r="D37" s="87"/>
      <c r="E37" s="89"/>
      <c r="F37" s="87"/>
    </row>
    <row r="38" spans="1:7" hidden="1" outlineLevel="1" x14ac:dyDescent="0.25">
      <c r="A38" s="22" t="s">
        <v>540</v>
      </c>
      <c r="C38" s="87"/>
      <c r="D38" s="87"/>
      <c r="E38" s="89"/>
      <c r="F38" s="87"/>
    </row>
    <row r="39" spans="1:7" hidden="1" outlineLevel="1" x14ac:dyDescent="0.25">
      <c r="A39" s="22" t="s">
        <v>541</v>
      </c>
      <c r="C39" s="87"/>
      <c r="D39" s="87"/>
      <c r="E39" s="89"/>
      <c r="F39" s="87"/>
    </row>
    <row r="40" spans="1:7" hidden="1" outlineLevel="1" x14ac:dyDescent="0.25">
      <c r="A40" s="22" t="s">
        <v>542</v>
      </c>
      <c r="C40" s="87"/>
      <c r="D40" s="87"/>
      <c r="E40" s="89"/>
      <c r="F40" s="87"/>
    </row>
    <row r="41" spans="1:7" hidden="1" outlineLevel="1" x14ac:dyDescent="0.25">
      <c r="A41" s="22" t="s">
        <v>543</v>
      </c>
      <c r="C41" s="87"/>
      <c r="D41" s="87"/>
      <c r="E41" s="89"/>
      <c r="F41" s="87"/>
    </row>
    <row r="42" spans="1:7" hidden="1" outlineLevel="1" x14ac:dyDescent="0.25">
      <c r="A42" s="22" t="s">
        <v>544</v>
      </c>
      <c r="C42" s="87"/>
      <c r="D42" s="87"/>
      <c r="E42" s="89"/>
      <c r="F42" s="87"/>
    </row>
    <row r="43" spans="1:7" ht="15" customHeight="1" collapsed="1" x14ac:dyDescent="0.25">
      <c r="A43" s="42"/>
      <c r="B43" s="43" t="s">
        <v>545</v>
      </c>
      <c r="C43" s="42" t="s">
        <v>535</v>
      </c>
      <c r="D43" s="42" t="s">
        <v>536</v>
      </c>
      <c r="E43" s="44"/>
      <c r="F43" s="45" t="s">
        <v>504</v>
      </c>
      <c r="G43" s="45"/>
    </row>
    <row r="44" spans="1:7" x14ac:dyDescent="0.25">
      <c r="A44" s="22" t="s">
        <v>546</v>
      </c>
      <c r="B44" s="90" t="s">
        <v>547</v>
      </c>
      <c r="C44" s="91">
        <f>SUM(C45:C71)</f>
        <v>0</v>
      </c>
      <c r="D44" s="91" t="s">
        <v>65</v>
      </c>
      <c r="E44" s="87"/>
      <c r="F44" s="91">
        <f>SUM(F45:F71)</f>
        <v>0</v>
      </c>
      <c r="G44" s="22"/>
    </row>
    <row r="45" spans="1:7" x14ac:dyDescent="0.25">
      <c r="A45" s="22" t="s">
        <v>548</v>
      </c>
      <c r="B45" s="22" t="s">
        <v>549</v>
      </c>
      <c r="C45" s="87">
        <v>0</v>
      </c>
      <c r="D45" s="87" t="s">
        <v>65</v>
      </c>
      <c r="E45" s="87"/>
      <c r="F45" s="87">
        <f t="shared" ref="F45:F72" si="1">IF(C45="","",C45)</f>
        <v>0</v>
      </c>
      <c r="G45" s="22"/>
    </row>
    <row r="46" spans="1:7" x14ac:dyDescent="0.25">
      <c r="A46" s="22" t="s">
        <v>550</v>
      </c>
      <c r="B46" s="22" t="s">
        <v>551</v>
      </c>
      <c r="C46" s="87">
        <v>0</v>
      </c>
      <c r="D46" s="87" t="s">
        <v>65</v>
      </c>
      <c r="E46" s="87"/>
      <c r="F46" s="87">
        <f t="shared" si="1"/>
        <v>0</v>
      </c>
      <c r="G46" s="22"/>
    </row>
    <row r="47" spans="1:7" x14ac:dyDescent="0.25">
      <c r="A47" s="22" t="s">
        <v>552</v>
      </c>
      <c r="B47" s="22" t="s">
        <v>553</v>
      </c>
      <c r="C47" s="87">
        <v>0</v>
      </c>
      <c r="D47" s="87" t="s">
        <v>65</v>
      </c>
      <c r="E47" s="87"/>
      <c r="F47" s="87">
        <f t="shared" si="1"/>
        <v>0</v>
      </c>
      <c r="G47" s="22"/>
    </row>
    <row r="48" spans="1:7" x14ac:dyDescent="0.25">
      <c r="A48" s="22" t="s">
        <v>554</v>
      </c>
      <c r="B48" s="22" t="s">
        <v>555</v>
      </c>
      <c r="C48" s="87">
        <v>0</v>
      </c>
      <c r="D48" s="87" t="s">
        <v>65</v>
      </c>
      <c r="E48" s="87"/>
      <c r="F48" s="87">
        <f t="shared" si="1"/>
        <v>0</v>
      </c>
      <c r="G48" s="22"/>
    </row>
    <row r="49" spans="1:7" x14ac:dyDescent="0.25">
      <c r="A49" s="22" t="s">
        <v>556</v>
      </c>
      <c r="B49" s="22" t="s">
        <v>557</v>
      </c>
      <c r="C49" s="87">
        <v>0</v>
      </c>
      <c r="D49" s="87" t="s">
        <v>65</v>
      </c>
      <c r="E49" s="87"/>
      <c r="F49" s="87">
        <f t="shared" si="1"/>
        <v>0</v>
      </c>
      <c r="G49" s="22"/>
    </row>
    <row r="50" spans="1:7" x14ac:dyDescent="0.25">
      <c r="A50" s="22" t="s">
        <v>558</v>
      </c>
      <c r="B50" s="202" t="s">
        <v>1498</v>
      </c>
      <c r="C50" s="87">
        <v>0</v>
      </c>
      <c r="D50" s="87" t="s">
        <v>65</v>
      </c>
      <c r="E50" s="87"/>
      <c r="F50" s="87">
        <f t="shared" si="1"/>
        <v>0</v>
      </c>
      <c r="G50" s="22"/>
    </row>
    <row r="51" spans="1:7" x14ac:dyDescent="0.25">
      <c r="A51" s="22" t="s">
        <v>559</v>
      </c>
      <c r="B51" s="22" t="s">
        <v>560</v>
      </c>
      <c r="C51" s="87">
        <v>0</v>
      </c>
      <c r="D51" s="87" t="s">
        <v>65</v>
      </c>
      <c r="E51" s="87"/>
      <c r="F51" s="87">
        <f t="shared" si="1"/>
        <v>0</v>
      </c>
      <c r="G51" s="22"/>
    </row>
    <row r="52" spans="1:7" x14ac:dyDescent="0.25">
      <c r="A52" s="22" t="s">
        <v>561</v>
      </c>
      <c r="B52" s="22" t="s">
        <v>562</v>
      </c>
      <c r="C52" s="87">
        <v>0</v>
      </c>
      <c r="D52" s="87" t="s">
        <v>65</v>
      </c>
      <c r="E52" s="87"/>
      <c r="F52" s="87">
        <f t="shared" si="1"/>
        <v>0</v>
      </c>
      <c r="G52" s="22"/>
    </row>
    <row r="53" spans="1:7" x14ac:dyDescent="0.25">
      <c r="A53" s="22" t="s">
        <v>563</v>
      </c>
      <c r="B53" s="22" t="s">
        <v>564</v>
      </c>
      <c r="C53" s="87">
        <v>0</v>
      </c>
      <c r="D53" s="87" t="s">
        <v>65</v>
      </c>
      <c r="E53" s="87"/>
      <c r="F53" s="87">
        <f t="shared" si="1"/>
        <v>0</v>
      </c>
      <c r="G53" s="22"/>
    </row>
    <row r="54" spans="1:7" x14ac:dyDescent="0.25">
      <c r="A54" s="22" t="s">
        <v>565</v>
      </c>
      <c r="B54" s="22" t="s">
        <v>566</v>
      </c>
      <c r="C54" s="87">
        <v>0</v>
      </c>
      <c r="D54" s="87" t="s">
        <v>65</v>
      </c>
      <c r="E54" s="87"/>
      <c r="F54" s="87">
        <f t="shared" si="1"/>
        <v>0</v>
      </c>
      <c r="G54" s="22"/>
    </row>
    <row r="55" spans="1:7" x14ac:dyDescent="0.25">
      <c r="A55" s="22" t="s">
        <v>567</v>
      </c>
      <c r="B55" s="22" t="s">
        <v>568</v>
      </c>
      <c r="C55" s="87">
        <v>0</v>
      </c>
      <c r="D55" s="87" t="s">
        <v>65</v>
      </c>
      <c r="E55" s="87"/>
      <c r="F55" s="87">
        <f t="shared" si="1"/>
        <v>0</v>
      </c>
      <c r="G55" s="22"/>
    </row>
    <row r="56" spans="1:7" x14ac:dyDescent="0.25">
      <c r="A56" s="22" t="s">
        <v>569</v>
      </c>
      <c r="B56" s="22" t="s">
        <v>570</v>
      </c>
      <c r="C56" s="87">
        <v>0</v>
      </c>
      <c r="D56" s="87" t="s">
        <v>65</v>
      </c>
      <c r="E56" s="87"/>
      <c r="F56" s="87">
        <f t="shared" si="1"/>
        <v>0</v>
      </c>
      <c r="G56" s="22"/>
    </row>
    <row r="57" spans="1:7" x14ac:dyDescent="0.25">
      <c r="A57" s="22" t="s">
        <v>571</v>
      </c>
      <c r="B57" s="22" t="s">
        <v>572</v>
      </c>
      <c r="C57" s="87">
        <v>0</v>
      </c>
      <c r="D57" s="87" t="s">
        <v>65</v>
      </c>
      <c r="E57" s="87"/>
      <c r="F57" s="87">
        <f t="shared" si="1"/>
        <v>0</v>
      </c>
      <c r="G57" s="22"/>
    </row>
    <row r="58" spans="1:7" x14ac:dyDescent="0.25">
      <c r="A58" s="22" t="s">
        <v>573</v>
      </c>
      <c r="B58" s="22" t="s">
        <v>574</v>
      </c>
      <c r="C58" s="87">
        <v>0</v>
      </c>
      <c r="D58" s="87" t="s">
        <v>65</v>
      </c>
      <c r="E58" s="87"/>
      <c r="F58" s="87">
        <f t="shared" si="1"/>
        <v>0</v>
      </c>
      <c r="G58" s="22"/>
    </row>
    <row r="59" spans="1:7" x14ac:dyDescent="0.25">
      <c r="A59" s="22" t="s">
        <v>575</v>
      </c>
      <c r="B59" s="22" t="s">
        <v>576</v>
      </c>
      <c r="C59" s="87">
        <v>0</v>
      </c>
      <c r="D59" s="87" t="s">
        <v>65</v>
      </c>
      <c r="E59" s="87"/>
      <c r="F59" s="87">
        <f t="shared" si="1"/>
        <v>0</v>
      </c>
      <c r="G59" s="22"/>
    </row>
    <row r="60" spans="1:7" x14ac:dyDescent="0.25">
      <c r="A60" s="22" t="s">
        <v>577</v>
      </c>
      <c r="B60" s="22" t="s">
        <v>578</v>
      </c>
      <c r="C60" s="87">
        <v>0</v>
      </c>
      <c r="D60" s="87" t="s">
        <v>65</v>
      </c>
      <c r="E60" s="87"/>
      <c r="F60" s="87">
        <f t="shared" si="1"/>
        <v>0</v>
      </c>
      <c r="G60" s="22"/>
    </row>
    <row r="61" spans="1:7" x14ac:dyDescent="0.25">
      <c r="A61" s="22" t="s">
        <v>579</v>
      </c>
      <c r="B61" s="22" t="s">
        <v>580</v>
      </c>
      <c r="C61" s="87">
        <v>0</v>
      </c>
      <c r="D61" s="87" t="s">
        <v>65</v>
      </c>
      <c r="E61" s="87"/>
      <c r="F61" s="87">
        <f t="shared" si="1"/>
        <v>0</v>
      </c>
      <c r="G61" s="22"/>
    </row>
    <row r="62" spans="1:7" x14ac:dyDescent="0.25">
      <c r="A62" s="22" t="s">
        <v>581</v>
      </c>
      <c r="B62" s="22" t="s">
        <v>582</v>
      </c>
      <c r="C62" s="87">
        <v>0</v>
      </c>
      <c r="D62" s="87" t="s">
        <v>65</v>
      </c>
      <c r="E62" s="87"/>
      <c r="F62" s="87">
        <f t="shared" si="1"/>
        <v>0</v>
      </c>
      <c r="G62" s="22"/>
    </row>
    <row r="63" spans="1:7" x14ac:dyDescent="0.25">
      <c r="A63" s="22" t="s">
        <v>583</v>
      </c>
      <c r="B63" s="22" t="s">
        <v>584</v>
      </c>
      <c r="C63" s="87">
        <v>0</v>
      </c>
      <c r="D63" s="87" t="s">
        <v>65</v>
      </c>
      <c r="E63" s="87"/>
      <c r="F63" s="87">
        <f t="shared" si="1"/>
        <v>0</v>
      </c>
      <c r="G63" s="22"/>
    </row>
    <row r="64" spans="1:7" x14ac:dyDescent="0.25">
      <c r="A64" s="22" t="s">
        <v>585</v>
      </c>
      <c r="B64" s="22" t="s">
        <v>586</v>
      </c>
      <c r="C64" s="87">
        <v>0</v>
      </c>
      <c r="D64" s="87" t="s">
        <v>65</v>
      </c>
      <c r="E64" s="87"/>
      <c r="F64" s="87">
        <f t="shared" si="1"/>
        <v>0</v>
      </c>
      <c r="G64" s="22"/>
    </row>
    <row r="65" spans="1:7" x14ac:dyDescent="0.25">
      <c r="A65" s="22" t="s">
        <v>587</v>
      </c>
      <c r="B65" s="22" t="s">
        <v>588</v>
      </c>
      <c r="C65" s="87">
        <v>0</v>
      </c>
      <c r="D65" s="87" t="s">
        <v>65</v>
      </c>
      <c r="E65" s="87"/>
      <c r="F65" s="87">
        <f t="shared" si="1"/>
        <v>0</v>
      </c>
      <c r="G65" s="22"/>
    </row>
    <row r="66" spans="1:7" x14ac:dyDescent="0.25">
      <c r="A66" s="22" t="s">
        <v>589</v>
      </c>
      <c r="B66" s="22" t="s">
        <v>590</v>
      </c>
      <c r="C66" s="87">
        <v>0</v>
      </c>
      <c r="D66" s="87" t="s">
        <v>65</v>
      </c>
      <c r="E66" s="87"/>
      <c r="F66" s="87">
        <f t="shared" si="1"/>
        <v>0</v>
      </c>
      <c r="G66" s="22"/>
    </row>
    <row r="67" spans="1:7" x14ac:dyDescent="0.25">
      <c r="A67" s="22" t="s">
        <v>591</v>
      </c>
      <c r="B67" s="22" t="s">
        <v>592</v>
      </c>
      <c r="C67" s="87">
        <v>0</v>
      </c>
      <c r="D67" s="87" t="s">
        <v>65</v>
      </c>
      <c r="E67" s="87"/>
      <c r="F67" s="87">
        <f t="shared" si="1"/>
        <v>0</v>
      </c>
      <c r="G67" s="22"/>
    </row>
    <row r="68" spans="1:7" x14ac:dyDescent="0.25">
      <c r="A68" s="22" t="s">
        <v>593</v>
      </c>
      <c r="B68" s="22" t="s">
        <v>594</v>
      </c>
      <c r="C68" s="87">
        <v>0</v>
      </c>
      <c r="D68" s="87" t="s">
        <v>65</v>
      </c>
      <c r="E68" s="87"/>
      <c r="F68" s="87">
        <f t="shared" si="1"/>
        <v>0</v>
      </c>
      <c r="G68" s="22"/>
    </row>
    <row r="69" spans="1:7" x14ac:dyDescent="0.25">
      <c r="A69" s="22" t="s">
        <v>595</v>
      </c>
      <c r="B69" s="22" t="s">
        <v>596</v>
      </c>
      <c r="C69" s="87">
        <v>0</v>
      </c>
      <c r="D69" s="87" t="s">
        <v>65</v>
      </c>
      <c r="E69" s="87"/>
      <c r="F69" s="87">
        <f t="shared" si="1"/>
        <v>0</v>
      </c>
      <c r="G69" s="22"/>
    </row>
    <row r="70" spans="1:7" x14ac:dyDescent="0.25">
      <c r="A70" s="22" t="s">
        <v>597</v>
      </c>
      <c r="B70" s="22" t="s">
        <v>598</v>
      </c>
      <c r="C70" s="87">
        <v>0</v>
      </c>
      <c r="D70" s="87" t="s">
        <v>65</v>
      </c>
      <c r="E70" s="87"/>
      <c r="F70" s="87">
        <f t="shared" si="1"/>
        <v>0</v>
      </c>
      <c r="G70" s="22"/>
    </row>
    <row r="71" spans="1:7" x14ac:dyDescent="0.25">
      <c r="A71" s="22" t="s">
        <v>599</v>
      </c>
      <c r="B71" s="22" t="s">
        <v>600</v>
      </c>
      <c r="C71" s="87">
        <v>0</v>
      </c>
      <c r="D71" s="87" t="s">
        <v>65</v>
      </c>
      <c r="E71" s="87"/>
      <c r="F71" s="87">
        <f t="shared" si="1"/>
        <v>0</v>
      </c>
      <c r="G71" s="22"/>
    </row>
    <row r="72" spans="1:7" x14ac:dyDescent="0.25">
      <c r="A72" s="22" t="s">
        <v>601</v>
      </c>
      <c r="B72" s="90" t="s">
        <v>281</v>
      </c>
      <c r="C72" s="91">
        <f>SUM(C73:C75)</f>
        <v>0</v>
      </c>
      <c r="D72" s="91" t="s">
        <v>65</v>
      </c>
      <c r="E72" s="87"/>
      <c r="F72" s="91">
        <f t="shared" si="1"/>
        <v>0</v>
      </c>
      <c r="G72" s="22"/>
    </row>
    <row r="73" spans="1:7" x14ac:dyDescent="0.25">
      <c r="A73" s="22" t="s">
        <v>602</v>
      </c>
      <c r="B73" s="22" t="s">
        <v>603</v>
      </c>
      <c r="C73" s="87">
        <v>0</v>
      </c>
      <c r="D73" s="87" t="s">
        <v>65</v>
      </c>
      <c r="E73" s="87"/>
      <c r="F73" s="203">
        <v>0</v>
      </c>
      <c r="G73" s="22"/>
    </row>
    <row r="74" spans="1:7" x14ac:dyDescent="0.25">
      <c r="A74" s="22" t="s">
        <v>604</v>
      </c>
      <c r="B74" s="22" t="s">
        <v>605</v>
      </c>
      <c r="C74" s="87">
        <v>0</v>
      </c>
      <c r="D74" s="87" t="s">
        <v>65</v>
      </c>
      <c r="E74" s="87"/>
      <c r="F74" s="87">
        <f>IF(C74="","",C74)</f>
        <v>0</v>
      </c>
      <c r="G74" s="22"/>
    </row>
    <row r="75" spans="1:7" x14ac:dyDescent="0.25">
      <c r="A75" s="22" t="s">
        <v>606</v>
      </c>
      <c r="B75" s="22" t="s">
        <v>607</v>
      </c>
      <c r="C75" s="87">
        <v>0</v>
      </c>
      <c r="D75" s="87" t="s">
        <v>65</v>
      </c>
      <c r="E75" s="87"/>
      <c r="F75" s="87">
        <f>IF(C75="","",C75)</f>
        <v>0</v>
      </c>
      <c r="G75" s="22"/>
    </row>
    <row r="76" spans="1:7" x14ac:dyDescent="0.25">
      <c r="A76" s="22" t="s">
        <v>608</v>
      </c>
      <c r="B76" s="90" t="s">
        <v>95</v>
      </c>
      <c r="C76" s="91">
        <f>SUM(C77:C87)</f>
        <v>1</v>
      </c>
      <c r="D76" s="91" t="s">
        <v>65</v>
      </c>
      <c r="E76" s="87"/>
      <c r="F76" s="91">
        <f>IF(C76="","",C76)</f>
        <v>1</v>
      </c>
      <c r="G76" s="22"/>
    </row>
    <row r="77" spans="1:7" x14ac:dyDescent="0.25">
      <c r="A77" s="22" t="s">
        <v>609</v>
      </c>
      <c r="B77" s="40" t="s">
        <v>283</v>
      </c>
      <c r="C77" s="87">
        <v>0</v>
      </c>
      <c r="D77" s="87" t="s">
        <v>65</v>
      </c>
      <c r="E77" s="87"/>
      <c r="F77" s="203">
        <v>0</v>
      </c>
      <c r="G77" s="22"/>
    </row>
    <row r="78" spans="1:7" x14ac:dyDescent="0.25">
      <c r="A78" s="22" t="s">
        <v>610</v>
      </c>
      <c r="B78" s="22" t="s">
        <v>611</v>
      </c>
      <c r="C78" s="87">
        <v>0</v>
      </c>
      <c r="D78" s="87" t="s">
        <v>65</v>
      </c>
      <c r="E78" s="87"/>
      <c r="F78" s="87">
        <f t="shared" ref="F78:F87" si="2">IF(C78="","",C78)</f>
        <v>0</v>
      </c>
      <c r="G78" s="22"/>
    </row>
    <row r="79" spans="1:7" x14ac:dyDescent="0.25">
      <c r="A79" s="22" t="s">
        <v>612</v>
      </c>
      <c r="B79" s="40" t="s">
        <v>285</v>
      </c>
      <c r="C79" s="87">
        <v>0</v>
      </c>
      <c r="D79" s="87" t="s">
        <v>65</v>
      </c>
      <c r="E79" s="87"/>
      <c r="F79" s="87">
        <f t="shared" si="2"/>
        <v>0</v>
      </c>
      <c r="G79" s="22"/>
    </row>
    <row r="80" spans="1:7" x14ac:dyDescent="0.25">
      <c r="A80" s="22" t="s">
        <v>613</v>
      </c>
      <c r="B80" s="40" t="s">
        <v>287</v>
      </c>
      <c r="C80" s="87">
        <v>0</v>
      </c>
      <c r="D80" s="87" t="s">
        <v>65</v>
      </c>
      <c r="E80" s="87"/>
      <c r="F80" s="87">
        <f t="shared" si="2"/>
        <v>0</v>
      </c>
      <c r="G80" s="22"/>
    </row>
    <row r="81" spans="1:7" x14ac:dyDescent="0.25">
      <c r="A81" s="22" t="s">
        <v>614</v>
      </c>
      <c r="B81" s="40" t="s">
        <v>289</v>
      </c>
      <c r="C81" s="87">
        <v>0</v>
      </c>
      <c r="D81" s="87" t="s">
        <v>65</v>
      </c>
      <c r="E81" s="87"/>
      <c r="F81" s="87">
        <f t="shared" si="2"/>
        <v>0</v>
      </c>
      <c r="G81" s="22"/>
    </row>
    <row r="82" spans="1:7" x14ac:dyDescent="0.25">
      <c r="A82" s="22" t="s">
        <v>615</v>
      </c>
      <c r="B82" s="40" t="s">
        <v>291</v>
      </c>
      <c r="C82" s="87">
        <v>0</v>
      </c>
      <c r="D82" s="87" t="s">
        <v>65</v>
      </c>
      <c r="E82" s="87"/>
      <c r="F82" s="87">
        <f t="shared" si="2"/>
        <v>0</v>
      </c>
      <c r="G82" s="22"/>
    </row>
    <row r="83" spans="1:7" x14ac:dyDescent="0.25">
      <c r="A83" s="22" t="s">
        <v>616</v>
      </c>
      <c r="B83" s="40" t="s">
        <v>293</v>
      </c>
      <c r="C83" s="87">
        <v>0</v>
      </c>
      <c r="D83" s="87" t="s">
        <v>65</v>
      </c>
      <c r="E83" s="87"/>
      <c r="F83" s="87">
        <f t="shared" si="2"/>
        <v>0</v>
      </c>
      <c r="G83" s="22"/>
    </row>
    <row r="84" spans="1:7" x14ac:dyDescent="0.25">
      <c r="A84" s="22" t="s">
        <v>617</v>
      </c>
      <c r="B84" s="40" t="s">
        <v>295</v>
      </c>
      <c r="C84" s="87">
        <v>0</v>
      </c>
      <c r="D84" s="87" t="s">
        <v>65</v>
      </c>
      <c r="E84" s="87"/>
      <c r="F84" s="87">
        <f t="shared" si="2"/>
        <v>0</v>
      </c>
      <c r="G84" s="22"/>
    </row>
    <row r="85" spans="1:7" x14ac:dyDescent="0.25">
      <c r="A85" s="22" t="s">
        <v>618</v>
      </c>
      <c r="B85" s="40" t="s">
        <v>2</v>
      </c>
      <c r="C85" s="87">
        <v>1</v>
      </c>
      <c r="D85" s="87" t="s">
        <v>65</v>
      </c>
      <c r="E85" s="87"/>
      <c r="F85" s="87">
        <f t="shared" si="2"/>
        <v>1</v>
      </c>
      <c r="G85" s="22"/>
    </row>
    <row r="86" spans="1:7" x14ac:dyDescent="0.25">
      <c r="A86" s="22" t="s">
        <v>619</v>
      </c>
      <c r="B86" s="40" t="s">
        <v>298</v>
      </c>
      <c r="C86" s="87">
        <v>0</v>
      </c>
      <c r="D86" s="87" t="s">
        <v>65</v>
      </c>
      <c r="E86" s="87"/>
      <c r="F86" s="87">
        <f t="shared" si="2"/>
        <v>0</v>
      </c>
      <c r="G86" s="22"/>
    </row>
    <row r="87" spans="1:7" x14ac:dyDescent="0.25">
      <c r="A87" s="22" t="s">
        <v>620</v>
      </c>
      <c r="B87" s="40" t="s">
        <v>95</v>
      </c>
      <c r="C87" s="87">
        <v>0</v>
      </c>
      <c r="D87" s="87" t="s">
        <v>65</v>
      </c>
      <c r="E87" s="87"/>
      <c r="F87" s="87">
        <f t="shared" si="2"/>
        <v>0</v>
      </c>
      <c r="G87" s="22"/>
    </row>
    <row r="88" spans="1:7" hidden="1" outlineLevel="1" x14ac:dyDescent="0.25">
      <c r="A88" s="22" t="s">
        <v>621</v>
      </c>
      <c r="B88" s="185"/>
      <c r="C88" s="87"/>
      <c r="D88" s="87"/>
      <c r="E88" s="87"/>
      <c r="F88" s="87"/>
      <c r="G88" s="22"/>
    </row>
    <row r="89" spans="1:7" hidden="1" outlineLevel="1" x14ac:dyDescent="0.25">
      <c r="A89" s="22" t="s">
        <v>622</v>
      </c>
      <c r="B89" s="185"/>
      <c r="C89" s="87"/>
      <c r="D89" s="87"/>
      <c r="E89" s="87"/>
      <c r="F89" s="87"/>
      <c r="G89" s="22"/>
    </row>
    <row r="90" spans="1:7" hidden="1" outlineLevel="1" x14ac:dyDescent="0.25">
      <c r="A90" s="22" t="s">
        <v>623</v>
      </c>
      <c r="B90" s="185"/>
      <c r="C90" s="87"/>
      <c r="D90" s="87"/>
      <c r="E90" s="87"/>
      <c r="F90" s="87"/>
      <c r="G90" s="22"/>
    </row>
    <row r="91" spans="1:7" hidden="1" outlineLevel="1" x14ac:dyDescent="0.25">
      <c r="A91" s="22" t="s">
        <v>624</v>
      </c>
      <c r="B91" s="185"/>
      <c r="C91" s="87"/>
      <c r="D91" s="87"/>
      <c r="E91" s="87"/>
      <c r="F91" s="87"/>
      <c r="G91" s="22"/>
    </row>
    <row r="92" spans="1:7" hidden="1" outlineLevel="1" x14ac:dyDescent="0.25">
      <c r="A92" s="22" t="s">
        <v>625</v>
      </c>
      <c r="B92" s="185"/>
      <c r="C92" s="87"/>
      <c r="D92" s="87"/>
      <c r="E92" s="87"/>
      <c r="F92" s="87"/>
      <c r="G92" s="22"/>
    </row>
    <row r="93" spans="1:7" hidden="1" outlineLevel="1" x14ac:dyDescent="0.25">
      <c r="A93" s="22" t="s">
        <v>626</v>
      </c>
      <c r="B93" s="185"/>
      <c r="C93" s="87"/>
      <c r="D93" s="87"/>
      <c r="E93" s="87"/>
      <c r="F93" s="87"/>
      <c r="G93" s="22"/>
    </row>
    <row r="94" spans="1:7" hidden="1" outlineLevel="1" x14ac:dyDescent="0.25">
      <c r="A94" s="22" t="s">
        <v>627</v>
      </c>
      <c r="B94" s="185"/>
      <c r="C94" s="87"/>
      <c r="D94" s="87"/>
      <c r="E94" s="87"/>
      <c r="F94" s="87"/>
      <c r="G94" s="22"/>
    </row>
    <row r="95" spans="1:7" hidden="1" outlineLevel="1" x14ac:dyDescent="0.25">
      <c r="A95" s="22" t="s">
        <v>628</v>
      </c>
      <c r="B95" s="185"/>
      <c r="C95" s="87"/>
      <c r="D95" s="87"/>
      <c r="E95" s="87"/>
      <c r="F95" s="87"/>
      <c r="G95" s="22"/>
    </row>
    <row r="96" spans="1:7" hidden="1" outlineLevel="1" x14ac:dyDescent="0.25">
      <c r="A96" s="22" t="s">
        <v>629</v>
      </c>
      <c r="B96" s="185"/>
      <c r="C96" s="87"/>
      <c r="D96" s="87"/>
      <c r="E96" s="87"/>
      <c r="F96" s="87"/>
      <c r="G96" s="22"/>
    </row>
    <row r="97" spans="1:7" hidden="1" outlineLevel="1" x14ac:dyDescent="0.25">
      <c r="A97" s="22" t="s">
        <v>630</v>
      </c>
      <c r="B97" s="185"/>
      <c r="C97" s="87"/>
      <c r="D97" s="87"/>
      <c r="E97" s="87"/>
      <c r="F97" s="87"/>
      <c r="G97" s="22"/>
    </row>
    <row r="98" spans="1:7" ht="15" customHeight="1" collapsed="1" x14ac:dyDescent="0.25">
      <c r="A98" s="42"/>
      <c r="B98" s="69" t="s">
        <v>631</v>
      </c>
      <c r="C98" s="42" t="s">
        <v>535</v>
      </c>
      <c r="D98" s="42" t="s">
        <v>536</v>
      </c>
      <c r="E98" s="44"/>
      <c r="F98" s="45" t="s">
        <v>504</v>
      </c>
      <c r="G98" s="45"/>
    </row>
    <row r="99" spans="1:7" x14ac:dyDescent="0.25">
      <c r="A99" s="22" t="s">
        <v>632</v>
      </c>
      <c r="B99" s="40" t="s">
        <v>633</v>
      </c>
      <c r="C99" s="87">
        <v>0.18929267</v>
      </c>
      <c r="D99" s="87" t="s">
        <v>65</v>
      </c>
      <c r="E99" s="87"/>
      <c r="F99" s="87">
        <f t="shared" ref="F99:F111" si="3">IF(C99="","",C99)</f>
        <v>0.18929267</v>
      </c>
      <c r="G99" s="22"/>
    </row>
    <row r="100" spans="1:7" x14ac:dyDescent="0.25">
      <c r="A100" s="22" t="s">
        <v>634</v>
      </c>
      <c r="B100" s="40" t="s">
        <v>635</v>
      </c>
      <c r="C100" s="87">
        <v>0.17384484</v>
      </c>
      <c r="D100" s="87" t="s">
        <v>65</v>
      </c>
      <c r="E100" s="87"/>
      <c r="F100" s="87">
        <f t="shared" si="3"/>
        <v>0.17384484</v>
      </c>
      <c r="G100" s="22"/>
    </row>
    <row r="101" spans="1:7" x14ac:dyDescent="0.25">
      <c r="A101" s="22" t="s">
        <v>636</v>
      </c>
      <c r="B101" s="40" t="s">
        <v>637</v>
      </c>
      <c r="C101" s="87">
        <v>0.63686248999999995</v>
      </c>
      <c r="D101" s="87" t="s">
        <v>65</v>
      </c>
      <c r="E101" s="87"/>
      <c r="F101" s="87">
        <f t="shared" si="3"/>
        <v>0.63686248999999995</v>
      </c>
      <c r="G101" s="22"/>
    </row>
    <row r="102" spans="1:7" hidden="1" x14ac:dyDescent="0.25">
      <c r="A102" s="22" t="s">
        <v>638</v>
      </c>
      <c r="B102" s="40"/>
      <c r="C102" s="87"/>
      <c r="D102" s="87" t="str">
        <f t="shared" ref="D102:D111" si="4">IF(C102="","","ND2")</f>
        <v/>
      </c>
      <c r="E102" s="87"/>
      <c r="F102" s="87" t="str">
        <f t="shared" si="3"/>
        <v/>
      </c>
      <c r="G102" s="22"/>
    </row>
    <row r="103" spans="1:7" hidden="1" x14ac:dyDescent="0.25">
      <c r="A103" s="22" t="s">
        <v>639</v>
      </c>
      <c r="B103" s="40"/>
      <c r="C103" s="87"/>
      <c r="D103" s="87" t="str">
        <f t="shared" si="4"/>
        <v/>
      </c>
      <c r="E103" s="87"/>
      <c r="F103" s="87" t="str">
        <f t="shared" si="3"/>
        <v/>
      </c>
      <c r="G103" s="22"/>
    </row>
    <row r="104" spans="1:7" hidden="1" x14ac:dyDescent="0.25">
      <c r="A104" s="22" t="s">
        <v>640</v>
      </c>
      <c r="B104" s="40"/>
      <c r="C104" s="87"/>
      <c r="D104" s="87" t="str">
        <f t="shared" si="4"/>
        <v/>
      </c>
      <c r="E104" s="87"/>
      <c r="F104" s="87" t="str">
        <f t="shared" si="3"/>
        <v/>
      </c>
      <c r="G104" s="22"/>
    </row>
    <row r="105" spans="1:7" hidden="1" x14ac:dyDescent="0.25">
      <c r="A105" s="22" t="s">
        <v>641</v>
      </c>
      <c r="B105" s="40"/>
      <c r="C105" s="87"/>
      <c r="D105" s="87" t="str">
        <f t="shared" si="4"/>
        <v/>
      </c>
      <c r="E105" s="87"/>
      <c r="F105" s="87" t="str">
        <f t="shared" si="3"/>
        <v/>
      </c>
      <c r="G105" s="22"/>
    </row>
    <row r="106" spans="1:7" hidden="1" x14ac:dyDescent="0.25">
      <c r="A106" s="22" t="s">
        <v>642</v>
      </c>
      <c r="B106" s="40"/>
      <c r="C106" s="87"/>
      <c r="D106" s="87" t="str">
        <f t="shared" si="4"/>
        <v/>
      </c>
      <c r="E106" s="87"/>
      <c r="F106" s="87" t="str">
        <f t="shared" si="3"/>
        <v/>
      </c>
      <c r="G106" s="22"/>
    </row>
    <row r="107" spans="1:7" hidden="1" x14ac:dyDescent="0.25">
      <c r="A107" s="22" t="s">
        <v>643</v>
      </c>
      <c r="B107" s="40"/>
      <c r="C107" s="87"/>
      <c r="D107" s="87" t="str">
        <f t="shared" si="4"/>
        <v/>
      </c>
      <c r="E107" s="87"/>
      <c r="F107" s="87" t="str">
        <f t="shared" si="3"/>
        <v/>
      </c>
      <c r="G107" s="22"/>
    </row>
    <row r="108" spans="1:7" hidden="1" x14ac:dyDescent="0.25">
      <c r="A108" s="22" t="s">
        <v>644</v>
      </c>
      <c r="B108" s="40"/>
      <c r="C108" s="87"/>
      <c r="D108" s="87" t="str">
        <f t="shared" si="4"/>
        <v/>
      </c>
      <c r="E108" s="87"/>
      <c r="F108" s="87" t="str">
        <f t="shared" si="3"/>
        <v/>
      </c>
      <c r="G108" s="22"/>
    </row>
    <row r="109" spans="1:7" hidden="1" x14ac:dyDescent="0.25">
      <c r="A109" s="22" t="s">
        <v>645</v>
      </c>
      <c r="B109" s="40"/>
      <c r="C109" s="87"/>
      <c r="D109" s="87" t="str">
        <f t="shared" si="4"/>
        <v/>
      </c>
      <c r="E109" s="87"/>
      <c r="F109" s="87" t="str">
        <f t="shared" si="3"/>
        <v/>
      </c>
      <c r="G109" s="22"/>
    </row>
    <row r="110" spans="1:7" hidden="1" x14ac:dyDescent="0.25">
      <c r="A110" s="22" t="s">
        <v>646</v>
      </c>
      <c r="B110" s="40"/>
      <c r="C110" s="87"/>
      <c r="D110" s="87" t="str">
        <f t="shared" si="4"/>
        <v/>
      </c>
      <c r="E110" s="87"/>
      <c r="F110" s="87" t="str">
        <f t="shared" si="3"/>
        <v/>
      </c>
      <c r="G110" s="22"/>
    </row>
    <row r="111" spans="1:7" hidden="1" x14ac:dyDescent="0.25">
      <c r="A111" s="22" t="s">
        <v>647</v>
      </c>
      <c r="B111" s="40"/>
      <c r="C111" s="87"/>
      <c r="D111" s="87" t="str">
        <f t="shared" si="4"/>
        <v/>
      </c>
      <c r="E111" s="87"/>
      <c r="F111" s="87" t="str">
        <f t="shared" si="3"/>
        <v/>
      </c>
      <c r="G111" s="22"/>
    </row>
    <row r="112" spans="1:7" hidden="1" x14ac:dyDescent="0.25">
      <c r="A112" s="22" t="s">
        <v>648</v>
      </c>
      <c r="B112" s="40"/>
      <c r="C112" s="87"/>
      <c r="D112" s="87"/>
      <c r="E112" s="87"/>
      <c r="F112" s="87"/>
      <c r="G112" s="22"/>
    </row>
    <row r="113" spans="1:7" hidden="1" x14ac:dyDescent="0.25">
      <c r="A113" s="22" t="s">
        <v>649</v>
      </c>
      <c r="B113" s="40"/>
      <c r="C113" s="87"/>
      <c r="D113" s="87"/>
      <c r="E113" s="87"/>
      <c r="F113" s="87"/>
      <c r="G113" s="22"/>
    </row>
    <row r="114" spans="1:7" hidden="1" x14ac:dyDescent="0.25">
      <c r="A114" s="22" t="s">
        <v>650</v>
      </c>
      <c r="B114" s="40"/>
      <c r="C114" s="87"/>
      <c r="D114" s="87"/>
      <c r="E114" s="87"/>
      <c r="F114" s="87"/>
      <c r="G114" s="22"/>
    </row>
    <row r="115" spans="1:7" hidden="1" x14ac:dyDescent="0.25">
      <c r="A115" s="22" t="s">
        <v>651</v>
      </c>
      <c r="B115" s="40"/>
      <c r="C115" s="87"/>
      <c r="D115" s="87"/>
      <c r="E115" s="87"/>
      <c r="F115" s="87"/>
      <c r="G115" s="22"/>
    </row>
    <row r="116" spans="1:7" hidden="1" x14ac:dyDescent="0.25">
      <c r="A116" s="22" t="s">
        <v>652</v>
      </c>
      <c r="B116" s="40"/>
      <c r="C116" s="87"/>
      <c r="D116" s="87"/>
      <c r="E116" s="87"/>
      <c r="F116" s="87"/>
      <c r="G116" s="22"/>
    </row>
    <row r="117" spans="1:7" hidden="1" x14ac:dyDescent="0.25">
      <c r="A117" s="22" t="s">
        <v>653</v>
      </c>
      <c r="B117" s="40"/>
      <c r="C117" s="87"/>
      <c r="D117" s="87"/>
      <c r="E117" s="87"/>
      <c r="F117" s="87"/>
      <c r="G117" s="22"/>
    </row>
    <row r="118" spans="1:7" hidden="1" x14ac:dyDescent="0.25">
      <c r="A118" s="22" t="s">
        <v>654</v>
      </c>
      <c r="B118" s="40"/>
      <c r="C118" s="87"/>
      <c r="D118" s="87"/>
      <c r="E118" s="87"/>
      <c r="F118" s="87"/>
      <c r="G118" s="22"/>
    </row>
    <row r="119" spans="1:7" hidden="1" x14ac:dyDescent="0.25">
      <c r="A119" s="22" t="s">
        <v>655</v>
      </c>
      <c r="B119" s="40"/>
      <c r="C119" s="87"/>
      <c r="D119" s="87"/>
      <c r="E119" s="87"/>
      <c r="F119" s="87"/>
      <c r="G119" s="22"/>
    </row>
    <row r="120" spans="1:7" hidden="1" x14ac:dyDescent="0.25">
      <c r="A120" s="22" t="s">
        <v>656</v>
      </c>
      <c r="B120" s="40"/>
      <c r="C120" s="87"/>
      <c r="D120" s="87"/>
      <c r="E120" s="87"/>
      <c r="F120" s="87"/>
      <c r="G120" s="22"/>
    </row>
    <row r="121" spans="1:7" hidden="1" x14ac:dyDescent="0.25">
      <c r="A121" s="22" t="s">
        <v>657</v>
      </c>
      <c r="B121" s="40"/>
      <c r="C121" s="87"/>
      <c r="D121" s="87"/>
      <c r="E121" s="87"/>
      <c r="F121" s="87"/>
      <c r="G121" s="22"/>
    </row>
    <row r="122" spans="1:7" hidden="1" x14ac:dyDescent="0.25">
      <c r="A122" s="22" t="s">
        <v>658</v>
      </c>
      <c r="B122" s="40"/>
      <c r="C122" s="87"/>
      <c r="D122" s="87"/>
      <c r="E122" s="87"/>
      <c r="F122" s="87"/>
      <c r="G122" s="22"/>
    </row>
    <row r="123" spans="1:7" hidden="1" x14ac:dyDescent="0.25">
      <c r="A123" s="22" t="s">
        <v>659</v>
      </c>
      <c r="B123" s="40"/>
      <c r="C123" s="87"/>
      <c r="D123" s="87"/>
      <c r="E123" s="87"/>
      <c r="F123" s="87"/>
      <c r="G123" s="22"/>
    </row>
    <row r="124" spans="1:7" hidden="1" x14ac:dyDescent="0.25">
      <c r="A124" s="22" t="s">
        <v>660</v>
      </c>
      <c r="B124" s="40"/>
      <c r="C124" s="87"/>
      <c r="D124" s="87"/>
      <c r="E124" s="87"/>
      <c r="F124" s="87"/>
      <c r="G124" s="22"/>
    </row>
    <row r="125" spans="1:7" hidden="1" x14ac:dyDescent="0.25">
      <c r="A125" s="22" t="s">
        <v>661</v>
      </c>
      <c r="B125" s="40"/>
      <c r="C125" s="87"/>
      <c r="D125" s="87"/>
      <c r="E125" s="87"/>
      <c r="F125" s="87"/>
      <c r="G125" s="22"/>
    </row>
    <row r="126" spans="1:7" hidden="1" x14ac:dyDescent="0.25">
      <c r="A126" s="22" t="s">
        <v>662</v>
      </c>
      <c r="B126" s="40"/>
      <c r="C126" s="87"/>
      <c r="D126" s="87"/>
      <c r="E126" s="87"/>
      <c r="F126" s="87"/>
      <c r="G126" s="22"/>
    </row>
    <row r="127" spans="1:7" hidden="1" x14ac:dyDescent="0.25">
      <c r="A127" s="22" t="s">
        <v>663</v>
      </c>
      <c r="B127" s="40"/>
      <c r="C127" s="87"/>
      <c r="D127" s="87"/>
      <c r="E127" s="87"/>
      <c r="F127" s="87"/>
      <c r="G127" s="22"/>
    </row>
    <row r="128" spans="1:7" hidden="1" x14ac:dyDescent="0.25">
      <c r="A128" s="22" t="s">
        <v>664</v>
      </c>
      <c r="B128" s="40"/>
      <c r="C128" s="87"/>
      <c r="D128" s="87"/>
      <c r="E128" s="87"/>
      <c r="F128" s="87"/>
      <c r="G128" s="22"/>
    </row>
    <row r="129" spans="1:7" hidden="1" x14ac:dyDescent="0.25">
      <c r="A129" s="22" t="s">
        <v>665</v>
      </c>
      <c r="B129" s="40"/>
      <c r="C129" s="87"/>
      <c r="D129" s="87"/>
      <c r="E129" s="87"/>
      <c r="F129" s="87"/>
      <c r="G129" s="22"/>
    </row>
    <row r="130" spans="1:7" hidden="1" x14ac:dyDescent="0.25">
      <c r="A130" s="22" t="s">
        <v>666</v>
      </c>
      <c r="B130" s="40"/>
      <c r="C130" s="87"/>
      <c r="D130" s="87"/>
      <c r="E130" s="87"/>
      <c r="F130" s="87"/>
      <c r="G130" s="22"/>
    </row>
    <row r="131" spans="1:7" hidden="1" x14ac:dyDescent="0.25">
      <c r="A131" s="22" t="s">
        <v>667</v>
      </c>
      <c r="B131" s="40"/>
      <c r="C131" s="87"/>
      <c r="D131" s="87"/>
      <c r="E131" s="87"/>
      <c r="F131" s="87"/>
      <c r="G131" s="22"/>
    </row>
    <row r="132" spans="1:7" hidden="1" x14ac:dyDescent="0.25">
      <c r="A132" s="22" t="s">
        <v>668</v>
      </c>
      <c r="B132" s="40"/>
      <c r="C132" s="87"/>
      <c r="D132" s="87"/>
      <c r="E132" s="87"/>
      <c r="F132" s="87"/>
      <c r="G132" s="22"/>
    </row>
    <row r="133" spans="1:7" hidden="1" x14ac:dyDescent="0.25">
      <c r="A133" s="22" t="s">
        <v>669</v>
      </c>
      <c r="B133" s="40"/>
      <c r="C133" s="87"/>
      <c r="D133" s="87"/>
      <c r="E133" s="87"/>
      <c r="F133" s="87"/>
      <c r="G133" s="22"/>
    </row>
    <row r="134" spans="1:7" hidden="1" x14ac:dyDescent="0.25">
      <c r="A134" s="22" t="s">
        <v>670</v>
      </c>
      <c r="B134" s="40"/>
      <c r="C134" s="87"/>
      <c r="D134" s="87"/>
      <c r="E134" s="87"/>
      <c r="F134" s="87"/>
      <c r="G134" s="22"/>
    </row>
    <row r="135" spans="1:7" hidden="1" x14ac:dyDescent="0.25">
      <c r="A135" s="22" t="s">
        <v>671</v>
      </c>
      <c r="B135" s="40"/>
      <c r="C135" s="87"/>
      <c r="D135" s="87"/>
      <c r="E135" s="87"/>
      <c r="F135" s="87"/>
      <c r="G135" s="22"/>
    </row>
    <row r="136" spans="1:7" hidden="1" x14ac:dyDescent="0.25">
      <c r="A136" s="22" t="s">
        <v>672</v>
      </c>
      <c r="B136" s="40"/>
      <c r="C136" s="87"/>
      <c r="D136" s="87"/>
      <c r="E136" s="87"/>
      <c r="F136" s="87"/>
      <c r="G136" s="22"/>
    </row>
    <row r="137" spans="1:7" hidden="1" x14ac:dyDescent="0.25">
      <c r="A137" s="22" t="s">
        <v>673</v>
      </c>
      <c r="B137" s="40"/>
      <c r="C137" s="87"/>
      <c r="D137" s="87"/>
      <c r="E137" s="87"/>
      <c r="F137" s="87"/>
      <c r="G137" s="22"/>
    </row>
    <row r="138" spans="1:7" hidden="1" x14ac:dyDescent="0.25">
      <c r="A138" s="22" t="s">
        <v>674</v>
      </c>
      <c r="B138" s="40"/>
      <c r="C138" s="87"/>
      <c r="D138" s="87"/>
      <c r="E138" s="87"/>
      <c r="F138" s="87"/>
      <c r="G138" s="22"/>
    </row>
    <row r="139" spans="1:7" hidden="1" x14ac:dyDescent="0.25">
      <c r="A139" s="22" t="s">
        <v>675</v>
      </c>
      <c r="B139" s="40"/>
      <c r="C139" s="87"/>
      <c r="D139" s="87"/>
      <c r="E139" s="87"/>
      <c r="F139" s="87"/>
      <c r="G139" s="22"/>
    </row>
    <row r="140" spans="1:7" hidden="1" x14ac:dyDescent="0.25">
      <c r="A140" s="22" t="s">
        <v>676</v>
      </c>
      <c r="B140" s="40"/>
      <c r="C140" s="87"/>
      <c r="D140" s="87"/>
      <c r="E140" s="87"/>
      <c r="F140" s="87"/>
      <c r="G140" s="22"/>
    </row>
    <row r="141" spans="1:7" hidden="1" x14ac:dyDescent="0.25">
      <c r="A141" s="22" t="s">
        <v>677</v>
      </c>
      <c r="B141" s="40"/>
      <c r="C141" s="87"/>
      <c r="D141" s="87"/>
      <c r="E141" s="87"/>
      <c r="F141" s="87"/>
      <c r="G141" s="22"/>
    </row>
    <row r="142" spans="1:7" hidden="1" x14ac:dyDescent="0.25">
      <c r="A142" s="22" t="s">
        <v>678</v>
      </c>
      <c r="B142" s="40"/>
      <c r="C142" s="87"/>
      <c r="D142" s="87"/>
      <c r="E142" s="87"/>
      <c r="F142" s="87"/>
      <c r="G142" s="22"/>
    </row>
    <row r="143" spans="1:7" hidden="1" x14ac:dyDescent="0.25">
      <c r="A143" s="22" t="s">
        <v>679</v>
      </c>
      <c r="B143" s="40"/>
      <c r="C143" s="87"/>
      <c r="D143" s="87"/>
      <c r="E143" s="87"/>
      <c r="F143" s="87"/>
      <c r="G143" s="22"/>
    </row>
    <row r="144" spans="1:7" hidden="1" x14ac:dyDescent="0.25">
      <c r="A144" s="22" t="s">
        <v>680</v>
      </c>
      <c r="B144" s="40"/>
      <c r="C144" s="87"/>
      <c r="D144" s="87"/>
      <c r="E144" s="87"/>
      <c r="F144" s="87"/>
      <c r="G144" s="22"/>
    </row>
    <row r="145" spans="1:7" hidden="1" x14ac:dyDescent="0.25">
      <c r="A145" s="22" t="s">
        <v>681</v>
      </c>
      <c r="B145" s="40"/>
      <c r="C145" s="87"/>
      <c r="D145" s="87"/>
      <c r="E145" s="87"/>
      <c r="F145" s="87"/>
      <c r="G145" s="22"/>
    </row>
    <row r="146" spans="1:7" hidden="1" x14ac:dyDescent="0.25">
      <c r="A146" s="22" t="s">
        <v>682</v>
      </c>
      <c r="B146" s="40"/>
      <c r="C146" s="87"/>
      <c r="D146" s="87"/>
      <c r="E146" s="87"/>
      <c r="F146" s="87"/>
      <c r="G146" s="22"/>
    </row>
    <row r="147" spans="1:7" hidden="1" x14ac:dyDescent="0.25">
      <c r="A147" s="22" t="s">
        <v>683</v>
      </c>
      <c r="B147" s="40"/>
      <c r="C147" s="87"/>
      <c r="D147" s="87"/>
      <c r="E147" s="87"/>
      <c r="F147" s="87"/>
      <c r="G147" s="22"/>
    </row>
    <row r="148" spans="1:7" hidden="1" x14ac:dyDescent="0.25">
      <c r="A148" s="22" t="s">
        <v>684</v>
      </c>
      <c r="B148" s="40"/>
      <c r="C148" s="87"/>
      <c r="D148" s="87"/>
      <c r="E148" s="87"/>
      <c r="F148" s="87"/>
      <c r="G148" s="22"/>
    </row>
    <row r="149" spans="1:7" ht="15" customHeight="1" x14ac:dyDescent="0.25">
      <c r="A149" s="42"/>
      <c r="B149" s="43" t="s">
        <v>685</v>
      </c>
      <c r="C149" s="42" t="s">
        <v>535</v>
      </c>
      <c r="D149" s="42" t="s">
        <v>536</v>
      </c>
      <c r="E149" s="44"/>
      <c r="F149" s="45" t="s">
        <v>504</v>
      </c>
      <c r="G149" s="45"/>
    </row>
    <row r="150" spans="1:7" x14ac:dyDescent="0.25">
      <c r="A150" s="22" t="s">
        <v>686</v>
      </c>
      <c r="B150" s="22" t="s">
        <v>687</v>
      </c>
      <c r="C150" s="87">
        <v>0.38765506999999999</v>
      </c>
      <c r="D150" s="87" t="str">
        <f>IF(C150="","","ND2")</f>
        <v>ND2</v>
      </c>
      <c r="E150" s="92"/>
      <c r="F150" s="87">
        <f>IF(C150="","",C150)</f>
        <v>0.38765506999999999</v>
      </c>
    </row>
    <row r="151" spans="1:7" x14ac:dyDescent="0.25">
      <c r="A151" s="22" t="s">
        <v>688</v>
      </c>
      <c r="B151" s="22" t="s">
        <v>689</v>
      </c>
      <c r="C151" s="87">
        <v>0.61234493000000001</v>
      </c>
      <c r="D151" s="87" t="str">
        <f>IF(C151="","","ND2")</f>
        <v>ND2</v>
      </c>
      <c r="E151" s="92"/>
      <c r="F151" s="87">
        <f>IF(C151="","",C151)</f>
        <v>0.61234493000000001</v>
      </c>
    </row>
    <row r="152" spans="1:7" x14ac:dyDescent="0.25">
      <c r="A152" s="22" t="s">
        <v>690</v>
      </c>
      <c r="B152" s="22" t="s">
        <v>95</v>
      </c>
      <c r="C152" s="87">
        <v>0</v>
      </c>
      <c r="D152" s="87" t="str">
        <f>IF(C152="","","ND2")</f>
        <v>ND2</v>
      </c>
      <c r="E152" s="92"/>
      <c r="F152" s="87">
        <f>IF(C152="","",C152)</f>
        <v>0</v>
      </c>
    </row>
    <row r="153" spans="1:7" hidden="1" outlineLevel="1" x14ac:dyDescent="0.25">
      <c r="A153" s="22" t="s">
        <v>691</v>
      </c>
      <c r="C153" s="87"/>
      <c r="D153" s="87"/>
      <c r="E153" s="92"/>
      <c r="F153" s="87"/>
    </row>
    <row r="154" spans="1:7" hidden="1" outlineLevel="1" x14ac:dyDescent="0.25">
      <c r="A154" s="22" t="s">
        <v>692</v>
      </c>
      <c r="C154" s="87"/>
      <c r="D154" s="87"/>
      <c r="E154" s="92"/>
      <c r="F154" s="87"/>
    </row>
    <row r="155" spans="1:7" hidden="1" outlineLevel="1" x14ac:dyDescent="0.25">
      <c r="A155" s="22" t="s">
        <v>693</v>
      </c>
      <c r="C155" s="87"/>
      <c r="D155" s="87"/>
      <c r="E155" s="92"/>
      <c r="F155" s="87"/>
    </row>
    <row r="156" spans="1:7" hidden="1" outlineLevel="1" x14ac:dyDescent="0.25">
      <c r="A156" s="22" t="s">
        <v>694</v>
      </c>
      <c r="C156" s="87"/>
      <c r="D156" s="87"/>
      <c r="E156" s="92"/>
      <c r="F156" s="87"/>
    </row>
    <row r="157" spans="1:7" hidden="1" outlineLevel="1" x14ac:dyDescent="0.25">
      <c r="A157" s="22" t="s">
        <v>695</v>
      </c>
      <c r="C157" s="87"/>
      <c r="D157" s="87"/>
      <c r="E157" s="92"/>
      <c r="F157" s="87"/>
    </row>
    <row r="158" spans="1:7" hidden="1" outlineLevel="1" x14ac:dyDescent="0.25">
      <c r="A158" s="22" t="s">
        <v>696</v>
      </c>
      <c r="C158" s="87"/>
      <c r="D158" s="87"/>
      <c r="E158" s="92"/>
      <c r="F158" s="87"/>
    </row>
    <row r="159" spans="1:7" ht="15" customHeight="1" collapsed="1" x14ac:dyDescent="0.25">
      <c r="A159" s="42"/>
      <c r="B159" s="43" t="s">
        <v>697</v>
      </c>
      <c r="C159" s="42" t="s">
        <v>535</v>
      </c>
      <c r="D159" s="42" t="s">
        <v>536</v>
      </c>
      <c r="E159" s="44"/>
      <c r="F159" s="45" t="s">
        <v>504</v>
      </c>
      <c r="G159" s="45"/>
    </row>
    <row r="160" spans="1:7" x14ac:dyDescent="0.25">
      <c r="A160" s="22" t="s">
        <v>698</v>
      </c>
      <c r="B160" s="22" t="s">
        <v>699</v>
      </c>
      <c r="C160" s="87">
        <v>0</v>
      </c>
      <c r="D160" s="87" t="str">
        <f>IF(C160="","","ND2")</f>
        <v>ND2</v>
      </c>
      <c r="E160" s="92"/>
      <c r="F160" s="87">
        <f>IF(C160="","",C160)</f>
        <v>0</v>
      </c>
    </row>
    <row r="161" spans="1:7" x14ac:dyDescent="0.25">
      <c r="A161" s="22" t="s">
        <v>700</v>
      </c>
      <c r="B161" s="22" t="s">
        <v>701</v>
      </c>
      <c r="C161" s="87">
        <v>1</v>
      </c>
      <c r="D161" s="87" t="str">
        <f>IF(C161="","","ND2")</f>
        <v>ND2</v>
      </c>
      <c r="E161" s="92"/>
      <c r="F161" s="87">
        <f>IF(C161="","",C161)</f>
        <v>1</v>
      </c>
    </row>
    <row r="162" spans="1:7" x14ac:dyDescent="0.25">
      <c r="A162" s="22" t="s">
        <v>702</v>
      </c>
      <c r="B162" s="22" t="s">
        <v>95</v>
      </c>
      <c r="C162" s="87">
        <v>0</v>
      </c>
      <c r="D162" s="87" t="str">
        <f>IF(C162="","","ND2")</f>
        <v>ND2</v>
      </c>
      <c r="E162" s="92"/>
      <c r="F162" s="87">
        <f>IF(C162="","",C162)</f>
        <v>0</v>
      </c>
    </row>
    <row r="163" spans="1:7" hidden="1" outlineLevel="1" x14ac:dyDescent="0.25">
      <c r="A163" s="22" t="s">
        <v>703</v>
      </c>
      <c r="E163" s="18"/>
    </row>
    <row r="164" spans="1:7" hidden="1" outlineLevel="1" x14ac:dyDescent="0.25">
      <c r="A164" s="22" t="s">
        <v>704</v>
      </c>
      <c r="E164" s="18"/>
    </row>
    <row r="165" spans="1:7" hidden="1" outlineLevel="1" x14ac:dyDescent="0.25">
      <c r="A165" s="22" t="s">
        <v>705</v>
      </c>
      <c r="E165" s="18"/>
    </row>
    <row r="166" spans="1:7" hidden="1" outlineLevel="1" x14ac:dyDescent="0.25">
      <c r="A166" s="22" t="s">
        <v>706</v>
      </c>
      <c r="E166" s="18"/>
    </row>
    <row r="167" spans="1:7" hidden="1" outlineLevel="1" x14ac:dyDescent="0.25">
      <c r="A167" s="22" t="s">
        <v>707</v>
      </c>
      <c r="E167" s="18"/>
    </row>
    <row r="168" spans="1:7" hidden="1" outlineLevel="1" x14ac:dyDescent="0.25">
      <c r="A168" s="22" t="s">
        <v>708</v>
      </c>
      <c r="E168" s="18"/>
    </row>
    <row r="169" spans="1:7" ht="15" customHeight="1" collapsed="1" x14ac:dyDescent="0.25">
      <c r="A169" s="42"/>
      <c r="B169" s="43" t="s">
        <v>709</v>
      </c>
      <c r="C169" s="42" t="s">
        <v>535</v>
      </c>
      <c r="D169" s="42" t="s">
        <v>536</v>
      </c>
      <c r="E169" s="44"/>
      <c r="F169" s="45" t="s">
        <v>504</v>
      </c>
      <c r="G169" s="45"/>
    </row>
    <row r="170" spans="1:7" x14ac:dyDescent="0.25">
      <c r="A170" s="22" t="s">
        <v>710</v>
      </c>
      <c r="B170" s="63" t="s">
        <v>711</v>
      </c>
      <c r="C170" s="87">
        <v>5.2950570000000002E-2</v>
      </c>
      <c r="D170" s="87" t="str">
        <f>IF(C170="","","ND2")</f>
        <v>ND2</v>
      </c>
      <c r="E170" s="92"/>
      <c r="F170" s="87">
        <f>IF(C170="","",C170)</f>
        <v>5.2950570000000002E-2</v>
      </c>
    </row>
    <row r="171" spans="1:7" x14ac:dyDescent="0.25">
      <c r="A171" s="22" t="s">
        <v>712</v>
      </c>
      <c r="B171" s="63" t="s">
        <v>713</v>
      </c>
      <c r="C171" s="87">
        <v>0.11497601</v>
      </c>
      <c r="D171" s="87" t="str">
        <f>IF(C171="","","ND2")</f>
        <v>ND2</v>
      </c>
      <c r="E171" s="92"/>
      <c r="F171" s="87">
        <f>IF(C171="","",C171)</f>
        <v>0.11497601</v>
      </c>
    </row>
    <row r="172" spans="1:7" x14ac:dyDescent="0.25">
      <c r="A172" s="22" t="s">
        <v>714</v>
      </c>
      <c r="B172" s="63" t="s">
        <v>715</v>
      </c>
      <c r="C172" s="87">
        <v>0.10512813999999999</v>
      </c>
      <c r="D172" s="87" t="str">
        <f>IF(C172="","","ND2")</f>
        <v>ND2</v>
      </c>
      <c r="E172" s="87"/>
      <c r="F172" s="87">
        <f>IF(C172="","",C172)</f>
        <v>0.10512813999999999</v>
      </c>
    </row>
    <row r="173" spans="1:7" x14ac:dyDescent="0.25">
      <c r="A173" s="22" t="s">
        <v>716</v>
      </c>
      <c r="B173" s="63" t="s">
        <v>717</v>
      </c>
      <c r="C173" s="87">
        <v>0.27279755999999999</v>
      </c>
      <c r="D173" s="87" t="str">
        <f>IF(C173="","","ND2")</f>
        <v>ND2</v>
      </c>
      <c r="E173" s="87"/>
      <c r="F173" s="87">
        <f>IF(C173="","",C173)</f>
        <v>0.27279755999999999</v>
      </c>
    </row>
    <row r="174" spans="1:7" x14ac:dyDescent="0.25">
      <c r="A174" s="22" t="s">
        <v>718</v>
      </c>
      <c r="B174" s="63" t="s">
        <v>719</v>
      </c>
      <c r="C174" s="87">
        <v>0.45414771999999998</v>
      </c>
      <c r="D174" s="87" t="str">
        <f>IF(C174="","","ND2")</f>
        <v>ND2</v>
      </c>
      <c r="E174" s="87"/>
      <c r="F174" s="87">
        <f>IF(C174="","",C174)</f>
        <v>0.45414771999999998</v>
      </c>
    </row>
    <row r="175" spans="1:7" hidden="1" outlineLevel="1" x14ac:dyDescent="0.25">
      <c r="A175" s="22" t="s">
        <v>720</v>
      </c>
      <c r="B175" s="38"/>
      <c r="C175" s="87"/>
      <c r="D175" s="87"/>
      <c r="E175" s="87"/>
      <c r="F175" s="87"/>
    </row>
    <row r="176" spans="1:7" hidden="1" outlineLevel="1" x14ac:dyDescent="0.25">
      <c r="A176" s="22" t="s">
        <v>721</v>
      </c>
      <c r="B176" s="38"/>
      <c r="C176" s="87"/>
      <c r="D176" s="87"/>
      <c r="E176" s="87"/>
      <c r="F176" s="87"/>
    </row>
    <row r="177" spans="1:7" hidden="1" outlineLevel="1" x14ac:dyDescent="0.25">
      <c r="A177" s="22" t="s">
        <v>722</v>
      </c>
      <c r="B177" s="63"/>
      <c r="C177" s="87"/>
      <c r="D177" s="87"/>
      <c r="E177" s="87"/>
      <c r="F177" s="87"/>
    </row>
    <row r="178" spans="1:7" hidden="1" outlineLevel="1" x14ac:dyDescent="0.25">
      <c r="A178" s="22" t="s">
        <v>723</v>
      </c>
      <c r="B178" s="63"/>
      <c r="C178" s="87"/>
      <c r="D178" s="87"/>
      <c r="E178" s="87"/>
      <c r="F178" s="87"/>
    </row>
    <row r="179" spans="1:7" ht="15" customHeight="1" collapsed="1" x14ac:dyDescent="0.25">
      <c r="A179" s="42"/>
      <c r="B179" s="43" t="s">
        <v>724</v>
      </c>
      <c r="C179" s="42" t="s">
        <v>535</v>
      </c>
      <c r="D179" s="42" t="s">
        <v>536</v>
      </c>
      <c r="E179" s="44"/>
      <c r="F179" s="45" t="s">
        <v>504</v>
      </c>
      <c r="G179" s="45"/>
    </row>
    <row r="180" spans="1:7" x14ac:dyDescent="0.25">
      <c r="A180" s="22" t="s">
        <v>725</v>
      </c>
      <c r="B180" s="22" t="s">
        <v>726</v>
      </c>
      <c r="C180" s="87">
        <v>0</v>
      </c>
      <c r="D180" s="87" t="str">
        <f>IF(C180="","","ND2")</f>
        <v>ND2</v>
      </c>
      <c r="E180" s="92"/>
      <c r="F180" s="87">
        <f>IF(C180="","",C180)</f>
        <v>0</v>
      </c>
    </row>
    <row r="181" spans="1:7" hidden="1" outlineLevel="1" x14ac:dyDescent="0.25">
      <c r="A181" s="22" t="s">
        <v>727</v>
      </c>
      <c r="B181" s="204"/>
      <c r="C181" s="205"/>
      <c r="D181" s="87"/>
      <c r="E181" s="92"/>
      <c r="F181" s="87"/>
    </row>
    <row r="182" spans="1:7" hidden="1" outlineLevel="1" x14ac:dyDescent="0.25">
      <c r="A182" s="22" t="s">
        <v>728</v>
      </c>
      <c r="B182" s="93"/>
      <c r="C182" s="87"/>
      <c r="D182" s="87"/>
      <c r="E182" s="92"/>
      <c r="F182" s="87"/>
    </row>
    <row r="183" spans="1:7" hidden="1" outlineLevel="1" x14ac:dyDescent="0.25">
      <c r="A183" s="22" t="s">
        <v>729</v>
      </c>
      <c r="B183" s="93"/>
      <c r="C183" s="87"/>
      <c r="D183" s="87"/>
      <c r="E183" s="92"/>
      <c r="F183" s="87"/>
    </row>
    <row r="184" spans="1:7" hidden="1" outlineLevel="1" x14ac:dyDescent="0.25">
      <c r="A184" s="22" t="s">
        <v>730</v>
      </c>
      <c r="B184" s="93"/>
      <c r="C184" s="87"/>
      <c r="D184" s="87"/>
      <c r="E184" s="92"/>
      <c r="F184" s="87"/>
    </row>
    <row r="185" spans="1:7" ht="18.75" collapsed="1" x14ac:dyDescent="0.25">
      <c r="A185" s="94"/>
      <c r="B185" s="95" t="s">
        <v>501</v>
      </c>
      <c r="C185" s="94"/>
      <c r="D185" s="94"/>
      <c r="E185" s="94"/>
      <c r="F185" s="96"/>
      <c r="G185" s="96"/>
    </row>
    <row r="186" spans="1:7" ht="15" customHeight="1" x14ac:dyDescent="0.25">
      <c r="A186" s="42"/>
      <c r="B186" s="43" t="s">
        <v>731</v>
      </c>
      <c r="C186" s="42" t="s">
        <v>732</v>
      </c>
      <c r="D186" s="42" t="s">
        <v>733</v>
      </c>
      <c r="E186" s="44"/>
      <c r="F186" s="42" t="s">
        <v>535</v>
      </c>
      <c r="G186" s="42" t="s">
        <v>734</v>
      </c>
    </row>
    <row r="187" spans="1:7" x14ac:dyDescent="0.25">
      <c r="A187" s="22" t="s">
        <v>735</v>
      </c>
      <c r="B187" s="40" t="s">
        <v>736</v>
      </c>
      <c r="C187" s="46">
        <v>693.41971563996231</v>
      </c>
      <c r="E187" s="36"/>
      <c r="F187" s="62"/>
      <c r="G187" s="62"/>
    </row>
    <row r="188" spans="1:7" x14ac:dyDescent="0.25">
      <c r="A188" s="36"/>
      <c r="B188" s="97"/>
      <c r="C188" s="36"/>
      <c r="D188" s="36"/>
      <c r="E188" s="36"/>
      <c r="F188" s="62"/>
      <c r="G188" s="62"/>
    </row>
    <row r="189" spans="1:7" x14ac:dyDescent="0.25">
      <c r="B189" s="40" t="s">
        <v>737</v>
      </c>
      <c r="C189" s="36"/>
      <c r="D189" s="36"/>
      <c r="E189" s="36"/>
      <c r="F189" s="62"/>
      <c r="G189" s="62"/>
    </row>
    <row r="190" spans="1:7" x14ac:dyDescent="0.25">
      <c r="A190" s="22" t="s">
        <v>738</v>
      </c>
      <c r="B190" s="40" t="s">
        <v>739</v>
      </c>
      <c r="C190" s="46">
        <v>2317.3851309699999</v>
      </c>
      <c r="D190" s="88">
        <v>7526</v>
      </c>
      <c r="E190" s="36"/>
      <c r="F190" s="52">
        <f t="shared" ref="F190:F213" si="5">IF($C$214=0,"",IF(C190="[for completion]","",IF(C190="","",C190/$C$214)))</f>
        <v>0.18477171589210284</v>
      </c>
      <c r="G190" s="52">
        <f t="shared" ref="G190:G213" si="6">IF($D$214=0,"",IF(D190="[for completion]","",IF(D190="","",D190/$D$214)))</f>
        <v>0.41609996129816995</v>
      </c>
    </row>
    <row r="191" spans="1:7" x14ac:dyDescent="0.25">
      <c r="A191" s="22" t="s">
        <v>740</v>
      </c>
      <c r="B191" s="40" t="s">
        <v>741</v>
      </c>
      <c r="C191" s="46">
        <v>5175.1714567099998</v>
      </c>
      <c r="D191" s="88">
        <v>7358</v>
      </c>
      <c r="E191" s="36"/>
      <c r="F191" s="52">
        <f t="shared" si="5"/>
        <v>0.41263115798619449</v>
      </c>
      <c r="G191" s="52">
        <f t="shared" si="6"/>
        <v>0.40681152208768728</v>
      </c>
    </row>
    <row r="192" spans="1:7" x14ac:dyDescent="0.25">
      <c r="A192" s="22" t="s">
        <v>742</v>
      </c>
      <c r="B192" s="40" t="s">
        <v>743</v>
      </c>
      <c r="C192" s="46">
        <v>2335.9153399000002</v>
      </c>
      <c r="D192" s="88">
        <v>1962</v>
      </c>
      <c r="E192" s="36"/>
      <c r="F192" s="52">
        <f t="shared" si="5"/>
        <v>0.18624918222002484</v>
      </c>
      <c r="G192" s="52">
        <f t="shared" si="6"/>
        <v>0.10847570077956543</v>
      </c>
    </row>
    <row r="193" spans="1:7" x14ac:dyDescent="0.25">
      <c r="A193" s="22" t="s">
        <v>744</v>
      </c>
      <c r="B193" s="40" t="s">
        <v>745</v>
      </c>
      <c r="C193" s="46">
        <v>1101.51954144</v>
      </c>
      <c r="D193" s="88">
        <v>640</v>
      </c>
      <c r="E193" s="36"/>
      <c r="F193" s="52">
        <f t="shared" si="5"/>
        <v>8.7827289922827206E-2</v>
      </c>
      <c r="G193" s="52">
        <f t="shared" si="6"/>
        <v>3.5384530325648256E-2</v>
      </c>
    </row>
    <row r="194" spans="1:7" x14ac:dyDescent="0.25">
      <c r="A194" s="22" t="s">
        <v>746</v>
      </c>
      <c r="B194" s="40" t="s">
        <v>747</v>
      </c>
      <c r="C194" s="46">
        <v>704.33010279999996</v>
      </c>
      <c r="D194" s="88">
        <v>317</v>
      </c>
      <c r="E194" s="36"/>
      <c r="F194" s="52">
        <f t="shared" si="5"/>
        <v>5.6158244872462647E-2</v>
      </c>
      <c r="G194" s="52">
        <f t="shared" si="6"/>
        <v>1.7526400176922651E-2</v>
      </c>
    </row>
    <row r="195" spans="1:7" x14ac:dyDescent="0.25">
      <c r="A195" s="22" t="s">
        <v>748</v>
      </c>
      <c r="B195" s="40" t="s">
        <v>749</v>
      </c>
      <c r="C195" s="46">
        <v>382.78312376999997</v>
      </c>
      <c r="D195" s="88">
        <v>141</v>
      </c>
      <c r="E195" s="36"/>
      <c r="F195" s="52">
        <f t="shared" si="5"/>
        <v>3.0520388539783758E-2</v>
      </c>
      <c r="G195" s="52">
        <f t="shared" si="6"/>
        <v>7.7956543373693815E-3</v>
      </c>
    </row>
    <row r="196" spans="1:7" x14ac:dyDescent="0.25">
      <c r="A196" s="22" t="s">
        <v>750</v>
      </c>
      <c r="B196" s="40" t="s">
        <v>751</v>
      </c>
      <c r="C196" s="46">
        <v>218.20392505000001</v>
      </c>
      <c r="D196" s="88">
        <v>68</v>
      </c>
      <c r="E196" s="36"/>
      <c r="F196" s="52">
        <f t="shared" si="5"/>
        <v>1.7398020340712302E-2</v>
      </c>
      <c r="G196" s="52">
        <f t="shared" si="6"/>
        <v>3.7596063471001273E-3</v>
      </c>
    </row>
    <row r="197" spans="1:7" x14ac:dyDescent="0.25">
      <c r="A197" s="22" t="s">
        <v>752</v>
      </c>
      <c r="B197" s="40" t="s">
        <v>753</v>
      </c>
      <c r="C197" s="46">
        <v>119.70872398</v>
      </c>
      <c r="D197" s="88">
        <v>32</v>
      </c>
      <c r="E197" s="36"/>
      <c r="F197" s="52">
        <f t="shared" si="5"/>
        <v>9.5447174668719572E-3</v>
      </c>
      <c r="G197" s="52">
        <f t="shared" si="6"/>
        <v>1.7692265162824127E-3</v>
      </c>
    </row>
    <row r="198" spans="1:7" x14ac:dyDescent="0.25">
      <c r="A198" s="22" t="s">
        <v>754</v>
      </c>
      <c r="B198" s="40" t="s">
        <v>755</v>
      </c>
      <c r="C198" s="46">
        <v>186.86505216</v>
      </c>
      <c r="D198" s="88">
        <v>43</v>
      </c>
      <c r="E198" s="36"/>
      <c r="F198" s="52">
        <f t="shared" si="5"/>
        <v>1.4899282759019946E-2</v>
      </c>
      <c r="G198" s="52">
        <f t="shared" si="6"/>
        <v>2.3773981312544923E-3</v>
      </c>
    </row>
    <row r="199" spans="1:7" hidden="1" x14ac:dyDescent="0.25">
      <c r="A199" s="22" t="s">
        <v>756</v>
      </c>
      <c r="B199" s="40"/>
      <c r="C199" s="46"/>
      <c r="D199" s="88"/>
      <c r="E199" s="40"/>
      <c r="F199" s="52" t="str">
        <f t="shared" si="5"/>
        <v/>
      </c>
      <c r="G199" s="52" t="str">
        <f t="shared" si="6"/>
        <v/>
      </c>
    </row>
    <row r="200" spans="1:7" hidden="1" x14ac:dyDescent="0.25">
      <c r="A200" s="22" t="s">
        <v>757</v>
      </c>
      <c r="B200" s="40"/>
      <c r="C200" s="46"/>
      <c r="D200" s="88"/>
      <c r="E200" s="40"/>
      <c r="F200" s="52" t="str">
        <f t="shared" si="5"/>
        <v/>
      </c>
      <c r="G200" s="52" t="str">
        <f t="shared" si="6"/>
        <v/>
      </c>
    </row>
    <row r="201" spans="1:7" hidden="1" x14ac:dyDescent="0.25">
      <c r="A201" s="22" t="s">
        <v>758</v>
      </c>
      <c r="B201" s="40"/>
      <c r="C201" s="46"/>
      <c r="D201" s="88"/>
      <c r="E201" s="40"/>
      <c r="F201" s="52" t="str">
        <f t="shared" si="5"/>
        <v/>
      </c>
      <c r="G201" s="52" t="str">
        <f t="shared" si="6"/>
        <v/>
      </c>
    </row>
    <row r="202" spans="1:7" hidden="1" x14ac:dyDescent="0.25">
      <c r="A202" s="22" t="s">
        <v>759</v>
      </c>
      <c r="B202" s="40"/>
      <c r="C202" s="46"/>
      <c r="D202" s="88"/>
      <c r="E202" s="40"/>
      <c r="F202" s="52" t="str">
        <f t="shared" si="5"/>
        <v/>
      </c>
      <c r="G202" s="52" t="str">
        <f t="shared" si="6"/>
        <v/>
      </c>
    </row>
    <row r="203" spans="1:7" hidden="1" x14ac:dyDescent="0.25">
      <c r="A203" s="22" t="s">
        <v>760</v>
      </c>
      <c r="B203" s="40"/>
      <c r="C203" s="46"/>
      <c r="D203" s="88"/>
      <c r="E203" s="40"/>
      <c r="F203" s="52" t="str">
        <f t="shared" si="5"/>
        <v/>
      </c>
      <c r="G203" s="52" t="str">
        <f t="shared" si="6"/>
        <v/>
      </c>
    </row>
    <row r="204" spans="1:7" hidden="1" x14ac:dyDescent="0.25">
      <c r="A204" s="22" t="s">
        <v>761</v>
      </c>
      <c r="B204" s="40"/>
      <c r="C204" s="46"/>
      <c r="D204" s="88"/>
      <c r="E204" s="40"/>
      <c r="F204" s="52" t="str">
        <f t="shared" si="5"/>
        <v/>
      </c>
      <c r="G204" s="52" t="str">
        <f t="shared" si="6"/>
        <v/>
      </c>
    </row>
    <row r="205" spans="1:7" hidden="1" x14ac:dyDescent="0.25">
      <c r="A205" s="22" t="s">
        <v>762</v>
      </c>
      <c r="B205" s="40"/>
      <c r="C205" s="46"/>
      <c r="D205" s="88"/>
      <c r="F205" s="52" t="str">
        <f t="shared" si="5"/>
        <v/>
      </c>
      <c r="G205" s="52" t="str">
        <f t="shared" si="6"/>
        <v/>
      </c>
    </row>
    <row r="206" spans="1:7" hidden="1" x14ac:dyDescent="0.25">
      <c r="A206" s="22" t="s">
        <v>763</v>
      </c>
      <c r="B206" s="40"/>
      <c r="C206" s="46"/>
      <c r="D206" s="88"/>
      <c r="E206" s="98"/>
      <c r="F206" s="52" t="str">
        <f t="shared" si="5"/>
        <v/>
      </c>
      <c r="G206" s="52" t="str">
        <f t="shared" si="6"/>
        <v/>
      </c>
    </row>
    <row r="207" spans="1:7" hidden="1" x14ac:dyDescent="0.25">
      <c r="A207" s="22" t="s">
        <v>764</v>
      </c>
      <c r="B207" s="40"/>
      <c r="C207" s="46"/>
      <c r="D207" s="88"/>
      <c r="E207" s="98"/>
      <c r="F207" s="52" t="str">
        <f t="shared" si="5"/>
        <v/>
      </c>
      <c r="G207" s="52" t="str">
        <f t="shared" si="6"/>
        <v/>
      </c>
    </row>
    <row r="208" spans="1:7" hidden="1" x14ac:dyDescent="0.25">
      <c r="A208" s="22" t="s">
        <v>765</v>
      </c>
      <c r="B208" s="40"/>
      <c r="C208" s="46"/>
      <c r="D208" s="88"/>
      <c r="E208" s="98"/>
      <c r="F208" s="52" t="str">
        <f t="shared" si="5"/>
        <v/>
      </c>
      <c r="G208" s="52" t="str">
        <f t="shared" si="6"/>
        <v/>
      </c>
    </row>
    <row r="209" spans="1:7" hidden="1" x14ac:dyDescent="0.25">
      <c r="A209" s="22" t="s">
        <v>766</v>
      </c>
      <c r="B209" s="40"/>
      <c r="C209" s="46"/>
      <c r="D209" s="88"/>
      <c r="E209" s="98"/>
      <c r="F209" s="52" t="str">
        <f t="shared" si="5"/>
        <v/>
      </c>
      <c r="G209" s="52" t="str">
        <f t="shared" si="6"/>
        <v/>
      </c>
    </row>
    <row r="210" spans="1:7" hidden="1" x14ac:dyDescent="0.25">
      <c r="A210" s="22" t="s">
        <v>767</v>
      </c>
      <c r="B210" s="40"/>
      <c r="C210" s="46"/>
      <c r="D210" s="88"/>
      <c r="E210" s="98"/>
      <c r="F210" s="52" t="str">
        <f t="shared" si="5"/>
        <v/>
      </c>
      <c r="G210" s="52" t="str">
        <f t="shared" si="6"/>
        <v/>
      </c>
    </row>
    <row r="211" spans="1:7" hidden="1" x14ac:dyDescent="0.25">
      <c r="A211" s="22" t="s">
        <v>768</v>
      </c>
      <c r="B211" s="40"/>
      <c r="C211" s="46"/>
      <c r="D211" s="88"/>
      <c r="E211" s="98"/>
      <c r="F211" s="52" t="str">
        <f t="shared" si="5"/>
        <v/>
      </c>
      <c r="G211" s="52" t="str">
        <f t="shared" si="6"/>
        <v/>
      </c>
    </row>
    <row r="212" spans="1:7" hidden="1" x14ac:dyDescent="0.25">
      <c r="A212" s="22" t="s">
        <v>769</v>
      </c>
      <c r="B212" s="40"/>
      <c r="C212" s="46"/>
      <c r="D212" s="88"/>
      <c r="E212" s="98"/>
      <c r="F212" s="52" t="str">
        <f t="shared" si="5"/>
        <v/>
      </c>
      <c r="G212" s="52" t="str">
        <f t="shared" si="6"/>
        <v/>
      </c>
    </row>
    <row r="213" spans="1:7" hidden="1" x14ac:dyDescent="0.25">
      <c r="A213" s="22" t="s">
        <v>770</v>
      </c>
      <c r="B213" s="40"/>
      <c r="C213" s="46"/>
      <c r="D213" s="88"/>
      <c r="E213" s="98"/>
      <c r="F213" s="52" t="str">
        <f t="shared" si="5"/>
        <v/>
      </c>
      <c r="G213" s="52" t="str">
        <f t="shared" si="6"/>
        <v/>
      </c>
    </row>
    <row r="214" spans="1:7" x14ac:dyDescent="0.25">
      <c r="A214" s="22" t="s">
        <v>771</v>
      </c>
      <c r="B214" s="54" t="s">
        <v>97</v>
      </c>
      <c r="C214" s="55">
        <f>SUM(C190:C213)</f>
        <v>12541.88239678</v>
      </c>
      <c r="D214" s="51">
        <f>SUM(D190:D213)</f>
        <v>18087</v>
      </c>
      <c r="E214" s="98"/>
      <c r="F214" s="99">
        <f>SUM(F190:F213)</f>
        <v>0.99999999999999989</v>
      </c>
      <c r="G214" s="99">
        <f>SUM(G190:G213)</f>
        <v>1.0000000000000002</v>
      </c>
    </row>
    <row r="215" spans="1:7" ht="15" customHeight="1" x14ac:dyDescent="0.25">
      <c r="A215" s="42"/>
      <c r="B215" s="48" t="s">
        <v>772</v>
      </c>
      <c r="C215" s="42" t="s">
        <v>732</v>
      </c>
      <c r="D215" s="42" t="s">
        <v>733</v>
      </c>
      <c r="E215" s="44"/>
      <c r="F215" s="42" t="s">
        <v>535</v>
      </c>
      <c r="G215" s="42" t="s">
        <v>734</v>
      </c>
    </row>
    <row r="216" spans="1:7" x14ac:dyDescent="0.25">
      <c r="A216" s="22" t="s">
        <v>773</v>
      </c>
      <c r="B216" s="22" t="s">
        <v>774</v>
      </c>
      <c r="C216" s="87">
        <v>0.56772416000000003</v>
      </c>
      <c r="F216" s="89"/>
      <c r="G216" s="89"/>
    </row>
    <row r="217" spans="1:7" x14ac:dyDescent="0.25">
      <c r="F217" s="89"/>
      <c r="G217" s="89"/>
    </row>
    <row r="218" spans="1:7" x14ac:dyDescent="0.25">
      <c r="B218" s="40" t="s">
        <v>775</v>
      </c>
      <c r="F218" s="89"/>
      <c r="G218" s="89"/>
    </row>
    <row r="219" spans="1:7" x14ac:dyDescent="0.25">
      <c r="A219" s="22" t="s">
        <v>776</v>
      </c>
      <c r="B219" s="22" t="s">
        <v>777</v>
      </c>
      <c r="C219" s="46">
        <v>1841.91343332</v>
      </c>
      <c r="D219" s="88">
        <v>5099</v>
      </c>
      <c r="F219" s="52">
        <f t="shared" ref="F219:F226" si="7">IF($C$227=0,"",IF(C219="[for completion]","",C219/$C$227))</f>
        <v>0.14686100340032629</v>
      </c>
      <c r="G219" s="52">
        <f t="shared" ref="G219:G226" si="8">IF($D$227=0,"",IF(D219="[for completion]","",D219/$D$227))</f>
        <v>0.28191518770387569</v>
      </c>
    </row>
    <row r="220" spans="1:7" x14ac:dyDescent="0.25">
      <c r="A220" s="22" t="s">
        <v>778</v>
      </c>
      <c r="B220" s="22" t="s">
        <v>779</v>
      </c>
      <c r="C220" s="46">
        <v>1805.8978795999999</v>
      </c>
      <c r="D220" s="88">
        <v>2789</v>
      </c>
      <c r="F220" s="52">
        <f t="shared" si="7"/>
        <v>0.14398938073790626</v>
      </c>
      <c r="G220" s="52">
        <f t="shared" si="8"/>
        <v>0.15419914855973904</v>
      </c>
    </row>
    <row r="221" spans="1:7" x14ac:dyDescent="0.25">
      <c r="A221" s="22" t="s">
        <v>780</v>
      </c>
      <c r="B221" s="22" t="s">
        <v>781</v>
      </c>
      <c r="C221" s="46">
        <v>2543.7904503700001</v>
      </c>
      <c r="D221" s="88">
        <v>3160</v>
      </c>
      <c r="F221" s="52">
        <f t="shared" si="7"/>
        <v>0.20282365676009625</v>
      </c>
      <c r="G221" s="52">
        <f t="shared" si="8"/>
        <v>0.17471111848288826</v>
      </c>
    </row>
    <row r="222" spans="1:7" x14ac:dyDescent="0.25">
      <c r="A222" s="22" t="s">
        <v>782</v>
      </c>
      <c r="B222" s="22" t="s">
        <v>783</v>
      </c>
      <c r="C222" s="46">
        <v>3457.0983666299999</v>
      </c>
      <c r="D222" s="88">
        <v>3926</v>
      </c>
      <c r="F222" s="52">
        <f t="shared" si="7"/>
        <v>0.27564429782227701</v>
      </c>
      <c r="G222" s="52">
        <f t="shared" si="8"/>
        <v>0.21706197821639853</v>
      </c>
    </row>
    <row r="223" spans="1:7" x14ac:dyDescent="0.25">
      <c r="A223" s="22" t="s">
        <v>784</v>
      </c>
      <c r="B223" s="22" t="s">
        <v>785</v>
      </c>
      <c r="C223" s="46">
        <v>2893.1822668599998</v>
      </c>
      <c r="D223" s="88">
        <v>3113</v>
      </c>
      <c r="F223" s="52">
        <f t="shared" si="7"/>
        <v>0.23068166127939413</v>
      </c>
      <c r="G223" s="52">
        <f t="shared" si="8"/>
        <v>0.17211256703709846</v>
      </c>
    </row>
    <row r="224" spans="1:7" x14ac:dyDescent="0.25">
      <c r="A224" s="22" t="s">
        <v>786</v>
      </c>
      <c r="B224" s="22" t="s">
        <v>787</v>
      </c>
      <c r="C224" s="46">
        <v>0</v>
      </c>
      <c r="D224" s="88">
        <v>0</v>
      </c>
      <c r="F224" s="52">
        <f t="shared" si="7"/>
        <v>0</v>
      </c>
      <c r="G224" s="52">
        <f t="shared" si="8"/>
        <v>0</v>
      </c>
    </row>
    <row r="225" spans="1:7" x14ac:dyDescent="0.25">
      <c r="A225" s="22" t="s">
        <v>788</v>
      </c>
      <c r="B225" s="22" t="s">
        <v>789</v>
      </c>
      <c r="C225" s="46">
        <v>0</v>
      </c>
      <c r="D225" s="88">
        <v>0</v>
      </c>
      <c r="F225" s="52">
        <f t="shared" si="7"/>
        <v>0</v>
      </c>
      <c r="G225" s="52">
        <f t="shared" si="8"/>
        <v>0</v>
      </c>
    </row>
    <row r="226" spans="1:7" x14ac:dyDescent="0.25">
      <c r="A226" s="22" t="s">
        <v>790</v>
      </c>
      <c r="B226" s="182" t="s">
        <v>791</v>
      </c>
      <c r="C226" s="179">
        <v>0</v>
      </c>
      <c r="D226" s="206">
        <v>0</v>
      </c>
      <c r="E226" s="182"/>
      <c r="F226" s="190">
        <f t="shared" si="7"/>
        <v>0</v>
      </c>
      <c r="G226" s="190">
        <f t="shared" si="8"/>
        <v>0</v>
      </c>
    </row>
    <row r="227" spans="1:7" x14ac:dyDescent="0.25">
      <c r="A227" s="22" t="s">
        <v>792</v>
      </c>
      <c r="B227" s="183" t="s">
        <v>97</v>
      </c>
      <c r="C227" s="179">
        <f>SUM(C219:C226)</f>
        <v>12541.88239678</v>
      </c>
      <c r="D227" s="206">
        <f>SUM(D219:D226)</f>
        <v>18087</v>
      </c>
      <c r="E227" s="182"/>
      <c r="F227" s="87">
        <f>SUM(F219:F226)</f>
        <v>0.99999999999999989</v>
      </c>
      <c r="G227" s="87">
        <f>SUM(G219:G226)</f>
        <v>0.99999999999999989</v>
      </c>
    </row>
    <row r="228" spans="1:7" hidden="1" outlineLevel="1" x14ac:dyDescent="0.25">
      <c r="A228" s="22" t="s">
        <v>793</v>
      </c>
      <c r="B228" s="185"/>
      <c r="C228" s="207"/>
      <c r="D228" s="208"/>
      <c r="E228" s="182"/>
      <c r="F228" s="194"/>
      <c r="G228" s="194"/>
    </row>
    <row r="229" spans="1:7" hidden="1" outlineLevel="1" x14ac:dyDescent="0.25">
      <c r="A229" s="22" t="s">
        <v>794</v>
      </c>
      <c r="B229" s="185"/>
      <c r="C229" s="207"/>
      <c r="D229" s="208"/>
      <c r="E229" s="182"/>
      <c r="F229" s="194"/>
      <c r="G229" s="194"/>
    </row>
    <row r="230" spans="1:7" hidden="1" outlineLevel="1" x14ac:dyDescent="0.25">
      <c r="A230" s="22" t="s">
        <v>795</v>
      </c>
      <c r="B230" s="185"/>
      <c r="C230" s="207"/>
      <c r="D230" s="208"/>
      <c r="E230" s="182"/>
      <c r="F230" s="194"/>
      <c r="G230" s="194"/>
    </row>
    <row r="231" spans="1:7" hidden="1" outlineLevel="1" x14ac:dyDescent="0.25">
      <c r="A231" s="22" t="s">
        <v>796</v>
      </c>
      <c r="B231" s="185"/>
      <c r="C231" s="207"/>
      <c r="D231" s="208"/>
      <c r="E231" s="182"/>
      <c r="F231" s="194"/>
      <c r="G231" s="194"/>
    </row>
    <row r="232" spans="1:7" hidden="1" outlineLevel="1" x14ac:dyDescent="0.25">
      <c r="A232" s="22" t="s">
        <v>797</v>
      </c>
      <c r="B232" s="185"/>
      <c r="C232" s="207"/>
      <c r="D232" s="208"/>
      <c r="E232" s="182"/>
      <c r="F232" s="194"/>
      <c r="G232" s="194"/>
    </row>
    <row r="233" spans="1:7" hidden="1" outlineLevel="1" x14ac:dyDescent="0.25">
      <c r="A233" s="22" t="s">
        <v>798</v>
      </c>
      <c r="B233" s="185"/>
      <c r="C233" s="207"/>
      <c r="D233" s="208"/>
      <c r="E233" s="182"/>
      <c r="F233" s="194"/>
      <c r="G233" s="194"/>
    </row>
    <row r="234" spans="1:7" hidden="1" outlineLevel="1" x14ac:dyDescent="0.25">
      <c r="A234" s="22" t="s">
        <v>799</v>
      </c>
      <c r="B234" s="209"/>
      <c r="C234" s="182"/>
      <c r="D234" s="182"/>
      <c r="E234" s="182"/>
      <c r="F234" s="190"/>
      <c r="G234" s="190"/>
    </row>
    <row r="235" spans="1:7" hidden="1" outlineLevel="1" x14ac:dyDescent="0.25">
      <c r="A235" s="22" t="s">
        <v>800</v>
      </c>
      <c r="B235" s="209"/>
      <c r="C235" s="182"/>
      <c r="D235" s="182"/>
      <c r="E235" s="182"/>
      <c r="F235" s="190"/>
      <c r="G235" s="190"/>
    </row>
    <row r="236" spans="1:7" hidden="1" outlineLevel="1" x14ac:dyDescent="0.25">
      <c r="A236" s="22" t="s">
        <v>801</v>
      </c>
      <c r="B236" s="57"/>
      <c r="F236" s="52"/>
      <c r="G236" s="52"/>
    </row>
    <row r="237" spans="1:7" ht="15" customHeight="1" collapsed="1" x14ac:dyDescent="0.25">
      <c r="A237" s="42"/>
      <c r="B237" s="48" t="s">
        <v>802</v>
      </c>
      <c r="C237" s="42" t="s">
        <v>732</v>
      </c>
      <c r="D237" s="42" t="s">
        <v>733</v>
      </c>
      <c r="E237" s="44"/>
      <c r="F237" s="42" t="s">
        <v>535</v>
      </c>
      <c r="G237" s="42" t="s">
        <v>734</v>
      </c>
    </row>
    <row r="238" spans="1:7" x14ac:dyDescent="0.25">
      <c r="A238" s="22" t="s">
        <v>803</v>
      </c>
      <c r="B238" s="22" t="s">
        <v>774</v>
      </c>
      <c r="C238" s="87">
        <v>0.50116181000000004</v>
      </c>
      <c r="F238" s="89"/>
      <c r="G238" s="89"/>
    </row>
    <row r="239" spans="1:7" x14ac:dyDescent="0.25">
      <c r="F239" s="89"/>
      <c r="G239" s="89"/>
    </row>
    <row r="240" spans="1:7" x14ac:dyDescent="0.25">
      <c r="B240" s="40" t="s">
        <v>775</v>
      </c>
      <c r="F240" s="89"/>
      <c r="G240" s="89"/>
    </row>
    <row r="241" spans="1:7" x14ac:dyDescent="0.25">
      <c r="A241" s="22" t="s">
        <v>804</v>
      </c>
      <c r="B241" s="22" t="s">
        <v>777</v>
      </c>
      <c r="C241" s="46">
        <v>2903.4385406199999</v>
      </c>
      <c r="D241" s="88">
        <v>6894</v>
      </c>
      <c r="F241" s="52">
        <f t="shared" ref="F241:F248" si="9">IF($C$249=0,"",IF(C241="[Mark as ND1 if not relevant]","",C241/$C$249))</f>
        <v>0.2314994231938762</v>
      </c>
      <c r="G241" s="52">
        <f t="shared" ref="G241:G248" si="10">IF($D$249=0,"",IF(D241="[Mark as ND1 if not relevant]","",D241/$D$249))</f>
        <v>0.38115773760159233</v>
      </c>
    </row>
    <row r="242" spans="1:7" x14ac:dyDescent="0.25">
      <c r="A242" s="22" t="s">
        <v>805</v>
      </c>
      <c r="B242" s="22" t="s">
        <v>779</v>
      </c>
      <c r="C242" s="46">
        <v>2463.1961087499999</v>
      </c>
      <c r="D242" s="88">
        <v>3213</v>
      </c>
      <c r="F242" s="52">
        <f t="shared" si="9"/>
        <v>0.19639764038788945</v>
      </c>
      <c r="G242" s="52">
        <f t="shared" si="10"/>
        <v>0.177641399900481</v>
      </c>
    </row>
    <row r="243" spans="1:7" x14ac:dyDescent="0.25">
      <c r="A243" s="22" t="s">
        <v>806</v>
      </c>
      <c r="B243" s="22" t="s">
        <v>781</v>
      </c>
      <c r="C243" s="46">
        <v>3512.9152205099999</v>
      </c>
      <c r="D243" s="88">
        <v>4022</v>
      </c>
      <c r="F243" s="52">
        <f t="shared" si="9"/>
        <v>0.28009473453617334</v>
      </c>
      <c r="G243" s="52">
        <f t="shared" si="10"/>
        <v>0.22236965776524575</v>
      </c>
    </row>
    <row r="244" spans="1:7" x14ac:dyDescent="0.25">
      <c r="A244" s="22" t="s">
        <v>807</v>
      </c>
      <c r="B244" s="22" t="s">
        <v>783</v>
      </c>
      <c r="C244" s="46">
        <v>3493.2912938899999</v>
      </c>
      <c r="D244" s="88">
        <v>3781</v>
      </c>
      <c r="F244" s="52">
        <f t="shared" si="9"/>
        <v>0.27853006298216176</v>
      </c>
      <c r="G244" s="52">
        <f t="shared" si="10"/>
        <v>0.20904517056449384</v>
      </c>
    </row>
    <row r="245" spans="1:7" x14ac:dyDescent="0.25">
      <c r="A245" s="22" t="s">
        <v>808</v>
      </c>
      <c r="B245" s="22" t="s">
        <v>785</v>
      </c>
      <c r="C245" s="46">
        <v>169.04123301000001</v>
      </c>
      <c r="D245" s="88">
        <v>177</v>
      </c>
      <c r="F245" s="52">
        <f t="shared" si="9"/>
        <v>1.3478138899899078E-2</v>
      </c>
      <c r="G245" s="52">
        <f t="shared" si="10"/>
        <v>9.7860341681870952E-3</v>
      </c>
    </row>
    <row r="246" spans="1:7" x14ac:dyDescent="0.25">
      <c r="A246" s="22" t="s">
        <v>809</v>
      </c>
      <c r="B246" s="22" t="s">
        <v>787</v>
      </c>
      <c r="C246" s="46">
        <v>0</v>
      </c>
      <c r="D246" s="88">
        <v>0</v>
      </c>
      <c r="F246" s="52">
        <f t="shared" si="9"/>
        <v>0</v>
      </c>
      <c r="G246" s="52">
        <f t="shared" si="10"/>
        <v>0</v>
      </c>
    </row>
    <row r="247" spans="1:7" x14ac:dyDescent="0.25">
      <c r="A247" s="22" t="s">
        <v>810</v>
      </c>
      <c r="B247" s="22" t="s">
        <v>789</v>
      </c>
      <c r="C247" s="46">
        <v>0</v>
      </c>
      <c r="D247" s="88">
        <v>0</v>
      </c>
      <c r="F247" s="52">
        <f t="shared" si="9"/>
        <v>0</v>
      </c>
      <c r="G247" s="52">
        <f t="shared" si="10"/>
        <v>0</v>
      </c>
    </row>
    <row r="248" spans="1:7" x14ac:dyDescent="0.25">
      <c r="A248" s="22" t="s">
        <v>811</v>
      </c>
      <c r="B248" s="22" t="s">
        <v>791</v>
      </c>
      <c r="C248" s="46">
        <v>0</v>
      </c>
      <c r="D248" s="88">
        <v>0</v>
      </c>
      <c r="F248" s="52">
        <f t="shared" si="9"/>
        <v>0</v>
      </c>
      <c r="G248" s="52">
        <f t="shared" si="10"/>
        <v>0</v>
      </c>
    </row>
    <row r="249" spans="1:7" x14ac:dyDescent="0.25">
      <c r="A249" s="22" t="s">
        <v>812</v>
      </c>
      <c r="B249" s="183" t="s">
        <v>97</v>
      </c>
      <c r="C249" s="179">
        <f>SUM(C241:C248)</f>
        <v>12541.882396780002</v>
      </c>
      <c r="D249" s="206">
        <f>SUM(D241:D248)</f>
        <v>18087</v>
      </c>
      <c r="E249" s="182"/>
      <c r="F249" s="87">
        <f>SUM(F241:F248)</f>
        <v>0.99999999999999989</v>
      </c>
      <c r="G249" s="87">
        <f>SUM(G241:G248)</f>
        <v>1</v>
      </c>
    </row>
    <row r="250" spans="1:7" hidden="1" outlineLevel="1" x14ac:dyDescent="0.25">
      <c r="A250" s="22" t="s">
        <v>813</v>
      </c>
      <c r="B250" s="185"/>
      <c r="C250" s="207"/>
      <c r="D250" s="208"/>
      <c r="E250" s="182"/>
      <c r="F250" s="194"/>
      <c r="G250" s="194"/>
    </row>
    <row r="251" spans="1:7" hidden="1" outlineLevel="1" x14ac:dyDescent="0.25">
      <c r="A251" s="22" t="s">
        <v>814</v>
      </c>
      <c r="B251" s="185"/>
      <c r="C251" s="207"/>
      <c r="D251" s="208"/>
      <c r="E251" s="182"/>
      <c r="F251" s="194"/>
      <c r="G251" s="194"/>
    </row>
    <row r="252" spans="1:7" hidden="1" outlineLevel="1" x14ac:dyDescent="0.25">
      <c r="A252" s="22" t="s">
        <v>815</v>
      </c>
      <c r="B252" s="185"/>
      <c r="C252" s="207"/>
      <c r="D252" s="208"/>
      <c r="E252" s="182"/>
      <c r="F252" s="194"/>
      <c r="G252" s="194"/>
    </row>
    <row r="253" spans="1:7" hidden="1" outlineLevel="1" x14ac:dyDescent="0.25">
      <c r="A253" s="22" t="s">
        <v>816</v>
      </c>
      <c r="B253" s="185"/>
      <c r="C253" s="207"/>
      <c r="D253" s="208"/>
      <c r="E253" s="182"/>
      <c r="F253" s="194"/>
      <c r="G253" s="194"/>
    </row>
    <row r="254" spans="1:7" hidden="1" outlineLevel="1" x14ac:dyDescent="0.25">
      <c r="A254" s="22" t="s">
        <v>817</v>
      </c>
      <c r="B254" s="185"/>
      <c r="C254" s="207"/>
      <c r="D254" s="208"/>
      <c r="E254" s="182"/>
      <c r="F254" s="194"/>
      <c r="G254" s="194"/>
    </row>
    <row r="255" spans="1:7" hidden="1" outlineLevel="1" x14ac:dyDescent="0.25">
      <c r="A255" s="22" t="s">
        <v>818</v>
      </c>
      <c r="B255" s="185"/>
      <c r="C255" s="207"/>
      <c r="D255" s="208"/>
      <c r="E255" s="182"/>
      <c r="F255" s="194"/>
      <c r="G255" s="194"/>
    </row>
    <row r="256" spans="1:7" hidden="1" outlineLevel="1" x14ac:dyDescent="0.25">
      <c r="A256" s="22" t="s">
        <v>819</v>
      </c>
      <c r="B256" s="209"/>
      <c r="C256" s="182"/>
      <c r="D256" s="182"/>
      <c r="E256" s="182"/>
      <c r="F256" s="197"/>
      <c r="G256" s="197"/>
    </row>
    <row r="257" spans="1:14" hidden="1" outlineLevel="1" x14ac:dyDescent="0.25">
      <c r="A257" s="22" t="s">
        <v>820</v>
      </c>
      <c r="B257" s="57"/>
      <c r="F257" s="53"/>
      <c r="G257" s="53"/>
    </row>
    <row r="258" spans="1:14" hidden="1" outlineLevel="1" x14ac:dyDescent="0.25">
      <c r="A258" s="22" t="s">
        <v>821</v>
      </c>
      <c r="B258" s="57"/>
      <c r="F258" s="53"/>
      <c r="G258" s="53"/>
    </row>
    <row r="259" spans="1:14" ht="15" customHeight="1" collapsed="1" x14ac:dyDescent="0.25">
      <c r="A259" s="42"/>
      <c r="B259" s="48" t="s">
        <v>822</v>
      </c>
      <c r="C259" s="42" t="s">
        <v>535</v>
      </c>
      <c r="D259" s="42"/>
      <c r="E259" s="44"/>
      <c r="F259" s="42"/>
      <c r="G259" s="42"/>
    </row>
    <row r="260" spans="1:14" x14ac:dyDescent="0.25">
      <c r="A260" s="22" t="s">
        <v>823</v>
      </c>
      <c r="B260" s="22" t="s">
        <v>824</v>
      </c>
      <c r="C260" s="87">
        <v>0.76110416999999997</v>
      </c>
      <c r="E260" s="98"/>
      <c r="F260" s="98"/>
      <c r="G260" s="98"/>
    </row>
    <row r="261" spans="1:14" x14ac:dyDescent="0.25">
      <c r="A261" s="22" t="s">
        <v>825</v>
      </c>
      <c r="B261" s="22" t="s">
        <v>826</v>
      </c>
      <c r="C261" s="87">
        <v>0</v>
      </c>
      <c r="E261" s="98"/>
      <c r="F261" s="98"/>
    </row>
    <row r="262" spans="1:14" x14ac:dyDescent="0.25">
      <c r="A262" s="22" t="s">
        <v>827</v>
      </c>
      <c r="B262" s="22" t="s">
        <v>828</v>
      </c>
      <c r="C262" s="87">
        <v>0.23889583</v>
      </c>
      <c r="E262" s="98"/>
      <c r="F262" s="98"/>
    </row>
    <row r="263" spans="1:14" x14ac:dyDescent="0.25">
      <c r="A263" s="22" t="s">
        <v>829</v>
      </c>
      <c r="B263" s="202" t="s">
        <v>1499</v>
      </c>
      <c r="C263" s="87">
        <v>0</v>
      </c>
      <c r="E263" s="98"/>
      <c r="F263" s="98"/>
    </row>
    <row r="264" spans="1:14" x14ac:dyDescent="0.25">
      <c r="A264" s="22" t="s">
        <v>831</v>
      </c>
      <c r="B264" s="210" t="s">
        <v>830</v>
      </c>
      <c r="C264" s="87">
        <v>0</v>
      </c>
      <c r="D264" s="36"/>
      <c r="E264" s="36"/>
      <c r="F264" s="62"/>
      <c r="G264" s="62"/>
      <c r="H264" s="18"/>
      <c r="I264" s="22"/>
      <c r="J264" s="22"/>
      <c r="K264" s="22"/>
      <c r="L264" s="18"/>
      <c r="M264" s="18"/>
      <c r="N264" s="18"/>
    </row>
    <row r="265" spans="1:14" x14ac:dyDescent="0.25">
      <c r="A265" s="22" t="s">
        <v>832</v>
      </c>
      <c r="B265" s="182" t="s">
        <v>95</v>
      </c>
      <c r="C265" s="87"/>
      <c r="E265" s="98"/>
      <c r="F265" s="98"/>
    </row>
    <row r="266" spans="1:14" hidden="1" outlineLevel="1" x14ac:dyDescent="0.25">
      <c r="A266" s="22" t="s">
        <v>833</v>
      </c>
      <c r="B266" s="185"/>
      <c r="C266" s="100"/>
      <c r="E266" s="98"/>
      <c r="F266" s="98"/>
    </row>
    <row r="267" spans="1:14" hidden="1" outlineLevel="1" x14ac:dyDescent="0.25">
      <c r="A267" s="22" t="s">
        <v>834</v>
      </c>
      <c r="B267" s="185"/>
      <c r="C267" s="87"/>
      <c r="E267" s="98"/>
      <c r="F267" s="98"/>
    </row>
    <row r="268" spans="1:14" hidden="1" outlineLevel="1" x14ac:dyDescent="0.25">
      <c r="A268" s="22" t="s">
        <v>835</v>
      </c>
      <c r="B268" s="185"/>
      <c r="C268" s="87"/>
      <c r="E268" s="98"/>
      <c r="F268" s="98"/>
    </row>
    <row r="269" spans="1:14" hidden="1" outlineLevel="1" x14ac:dyDescent="0.25">
      <c r="A269" s="22" t="s">
        <v>836</v>
      </c>
      <c r="B269" s="185"/>
      <c r="C269" s="87"/>
      <c r="E269" s="98"/>
      <c r="F269" s="98"/>
    </row>
    <row r="270" spans="1:14" hidden="1" outlineLevel="1" x14ac:dyDescent="0.25">
      <c r="A270" s="22" t="s">
        <v>837</v>
      </c>
      <c r="B270" s="185"/>
      <c r="C270" s="87"/>
      <c r="E270" s="98"/>
      <c r="F270" s="98"/>
    </row>
    <row r="271" spans="1:14" hidden="1" outlineLevel="1" x14ac:dyDescent="0.25">
      <c r="A271" s="22" t="s">
        <v>838</v>
      </c>
      <c r="B271" s="185"/>
      <c r="C271" s="87"/>
      <c r="E271" s="98"/>
      <c r="F271" s="98"/>
    </row>
    <row r="272" spans="1:14" hidden="1" outlineLevel="1" x14ac:dyDescent="0.25">
      <c r="A272" s="22" t="s">
        <v>839</v>
      </c>
      <c r="B272" s="185"/>
      <c r="C272" s="87"/>
      <c r="E272" s="98"/>
      <c r="F272" s="98"/>
    </row>
    <row r="273" spans="1:7" hidden="1" outlineLevel="1" x14ac:dyDescent="0.25">
      <c r="A273" s="22" t="s">
        <v>840</v>
      </c>
      <c r="B273" s="185"/>
      <c r="C273" s="87"/>
      <c r="E273" s="98"/>
      <c r="F273" s="98"/>
    </row>
    <row r="274" spans="1:7" hidden="1" outlineLevel="1" x14ac:dyDescent="0.25">
      <c r="A274" s="22" t="s">
        <v>841</v>
      </c>
      <c r="B274" s="185"/>
      <c r="C274" s="87"/>
      <c r="E274" s="98"/>
      <c r="F274" s="98"/>
    </row>
    <row r="275" spans="1:7" hidden="1" outlineLevel="1" x14ac:dyDescent="0.25">
      <c r="A275" s="22" t="s">
        <v>842</v>
      </c>
      <c r="B275" s="185"/>
      <c r="C275" s="87"/>
      <c r="E275" s="98"/>
      <c r="F275" s="98"/>
    </row>
    <row r="276" spans="1:7" ht="15" customHeight="1" collapsed="1" x14ac:dyDescent="0.25">
      <c r="A276" s="42"/>
      <c r="B276" s="48" t="s">
        <v>843</v>
      </c>
      <c r="C276" s="42" t="s">
        <v>535</v>
      </c>
      <c r="D276" s="42"/>
      <c r="E276" s="44"/>
      <c r="F276" s="42"/>
      <c r="G276" s="45"/>
    </row>
    <row r="277" spans="1:7" x14ac:dyDescent="0.25">
      <c r="A277" s="22" t="s">
        <v>844</v>
      </c>
      <c r="B277" s="22" t="s">
        <v>845</v>
      </c>
      <c r="C277" s="203">
        <v>1</v>
      </c>
      <c r="E277" s="18"/>
      <c r="F277" s="18"/>
    </row>
    <row r="278" spans="1:7" x14ac:dyDescent="0.25">
      <c r="A278" s="22" t="s">
        <v>846</v>
      </c>
      <c r="B278" s="22" t="s">
        <v>847</v>
      </c>
      <c r="C278" s="87">
        <v>0</v>
      </c>
      <c r="E278" s="18"/>
      <c r="F278" s="18"/>
    </row>
    <row r="279" spans="1:7" x14ac:dyDescent="0.25">
      <c r="A279" s="22" t="s">
        <v>848</v>
      </c>
      <c r="B279" s="22" t="s">
        <v>95</v>
      </c>
      <c r="C279" s="203">
        <v>0</v>
      </c>
      <c r="E279" s="18"/>
      <c r="F279" s="18"/>
    </row>
    <row r="280" spans="1:7" hidden="1" outlineLevel="1" x14ac:dyDescent="0.25">
      <c r="A280" s="22" t="s">
        <v>849</v>
      </c>
      <c r="C280" s="87"/>
      <c r="E280" s="18"/>
      <c r="F280" s="18"/>
    </row>
    <row r="281" spans="1:7" hidden="1" outlineLevel="1" x14ac:dyDescent="0.25">
      <c r="A281" s="22" t="s">
        <v>850</v>
      </c>
      <c r="C281" s="87"/>
      <c r="E281" s="18"/>
      <c r="F281" s="18"/>
    </row>
    <row r="282" spans="1:7" hidden="1" outlineLevel="1" x14ac:dyDescent="0.25">
      <c r="A282" s="22" t="s">
        <v>851</v>
      </c>
      <c r="C282" s="87"/>
      <c r="E282" s="18"/>
      <c r="F282" s="18"/>
    </row>
    <row r="283" spans="1:7" hidden="1" outlineLevel="1" x14ac:dyDescent="0.25">
      <c r="A283" s="22" t="s">
        <v>852</v>
      </c>
      <c r="C283" s="87"/>
      <c r="E283" s="18"/>
      <c r="F283" s="18"/>
    </row>
    <row r="284" spans="1:7" hidden="1" outlineLevel="1" x14ac:dyDescent="0.25">
      <c r="A284" s="22" t="s">
        <v>853</v>
      </c>
      <c r="C284" s="87"/>
      <c r="E284" s="18"/>
      <c r="F284" s="18"/>
    </row>
    <row r="285" spans="1:7" hidden="1" outlineLevel="1" x14ac:dyDescent="0.25">
      <c r="A285" s="22" t="s">
        <v>854</v>
      </c>
      <c r="C285" s="87"/>
      <c r="E285" s="18"/>
      <c r="F285" s="18"/>
    </row>
    <row r="286" spans="1:7" customFormat="1" hidden="1" collapsed="1" x14ac:dyDescent="0.25">
      <c r="A286" s="43"/>
      <c r="B286" s="43" t="s">
        <v>855</v>
      </c>
      <c r="C286" s="43" t="s">
        <v>58</v>
      </c>
      <c r="D286" s="43" t="s">
        <v>856</v>
      </c>
      <c r="E286" s="43"/>
      <c r="F286" s="43" t="s">
        <v>535</v>
      </c>
      <c r="G286" s="43" t="s">
        <v>857</v>
      </c>
    </row>
    <row r="287" spans="1:7" customFormat="1" hidden="1" x14ac:dyDescent="0.25">
      <c r="A287" s="22" t="s">
        <v>858</v>
      </c>
      <c r="B287" s="40"/>
      <c r="C287" s="22"/>
      <c r="D287" s="22"/>
      <c r="E287" s="28"/>
      <c r="F287" s="52" t="str">
        <f t="shared" ref="F287:F302" si="11">IF($C$305=0,"",IF(C287="[For completion]","",C287/$C$305))</f>
        <v/>
      </c>
      <c r="G287" s="52" t="str">
        <f t="shared" ref="G287:G302" si="12">IF($D$305=0,"",IF(D287="[For completion]","",D287/$D$305))</f>
        <v/>
      </c>
    </row>
    <row r="288" spans="1:7" customFormat="1" hidden="1" x14ac:dyDescent="0.25">
      <c r="A288" s="22" t="s">
        <v>859</v>
      </c>
      <c r="B288" s="40"/>
      <c r="C288" s="22"/>
      <c r="D288" s="22"/>
      <c r="E288" s="28"/>
      <c r="F288" s="52" t="str">
        <f t="shared" si="11"/>
        <v/>
      </c>
      <c r="G288" s="52" t="str">
        <f t="shared" si="12"/>
        <v/>
      </c>
    </row>
    <row r="289" spans="1:10" customFormat="1" hidden="1" x14ac:dyDescent="0.25">
      <c r="A289" s="22" t="s">
        <v>860</v>
      </c>
      <c r="B289" s="40"/>
      <c r="C289" s="22"/>
      <c r="D289" s="22"/>
      <c r="E289" s="28"/>
      <c r="F289" s="52" t="str">
        <f t="shared" si="11"/>
        <v/>
      </c>
      <c r="G289" s="52" t="str">
        <f t="shared" si="12"/>
        <v/>
      </c>
    </row>
    <row r="290" spans="1:10" customFormat="1" hidden="1" x14ac:dyDescent="0.25">
      <c r="A290" s="22" t="s">
        <v>861</v>
      </c>
      <c r="B290" s="40"/>
      <c r="C290" s="22"/>
      <c r="D290" s="22"/>
      <c r="E290" s="28"/>
      <c r="F290" s="52" t="str">
        <f t="shared" si="11"/>
        <v/>
      </c>
      <c r="G290" s="52" t="str">
        <f t="shared" si="12"/>
        <v/>
      </c>
    </row>
    <row r="291" spans="1:10" customFormat="1" hidden="1" x14ac:dyDescent="0.25">
      <c r="A291" s="22" t="s">
        <v>862</v>
      </c>
      <c r="B291" s="40"/>
      <c r="C291" s="22"/>
      <c r="D291" s="22"/>
      <c r="E291" s="28"/>
      <c r="F291" s="52" t="str">
        <f t="shared" si="11"/>
        <v/>
      </c>
      <c r="G291" s="52" t="str">
        <f t="shared" si="12"/>
        <v/>
      </c>
    </row>
    <row r="292" spans="1:10" customFormat="1" hidden="1" x14ac:dyDescent="0.25">
      <c r="A292" s="22" t="s">
        <v>863</v>
      </c>
      <c r="B292" s="40"/>
      <c r="C292" s="22"/>
      <c r="D292" s="22"/>
      <c r="E292" s="28"/>
      <c r="F292" s="52" t="str">
        <f t="shared" si="11"/>
        <v/>
      </c>
      <c r="G292" s="52" t="str">
        <f t="shared" si="12"/>
        <v/>
      </c>
    </row>
    <row r="293" spans="1:10" customFormat="1" hidden="1" x14ac:dyDescent="0.25">
      <c r="A293" s="22" t="s">
        <v>864</v>
      </c>
      <c r="B293" s="40"/>
      <c r="C293" s="22"/>
      <c r="D293" s="22"/>
      <c r="E293" s="28"/>
      <c r="F293" s="52" t="str">
        <f t="shared" si="11"/>
        <v/>
      </c>
      <c r="G293" s="52" t="str">
        <f t="shared" si="12"/>
        <v/>
      </c>
    </row>
    <row r="294" spans="1:10" customFormat="1" hidden="1" x14ac:dyDescent="0.25">
      <c r="A294" s="22" t="s">
        <v>865</v>
      </c>
      <c r="B294" s="40"/>
      <c r="C294" s="22"/>
      <c r="D294" s="22"/>
      <c r="E294" s="28"/>
      <c r="F294" s="52" t="str">
        <f t="shared" si="11"/>
        <v/>
      </c>
      <c r="G294" s="52" t="str">
        <f t="shared" si="12"/>
        <v/>
      </c>
    </row>
    <row r="295" spans="1:10" customFormat="1" hidden="1" x14ac:dyDescent="0.25">
      <c r="A295" s="22" t="s">
        <v>866</v>
      </c>
      <c r="B295" s="40"/>
      <c r="C295" s="22"/>
      <c r="D295" s="22"/>
      <c r="E295" s="28"/>
      <c r="F295" s="52" t="str">
        <f t="shared" si="11"/>
        <v/>
      </c>
      <c r="G295" s="52" t="str">
        <f t="shared" si="12"/>
        <v/>
      </c>
    </row>
    <row r="296" spans="1:10" customFormat="1" hidden="1" x14ac:dyDescent="0.25">
      <c r="A296" s="22" t="s">
        <v>867</v>
      </c>
      <c r="B296" s="40"/>
      <c r="C296" s="22"/>
      <c r="D296" s="22"/>
      <c r="E296" s="28"/>
      <c r="F296" s="52" t="str">
        <f t="shared" si="11"/>
        <v/>
      </c>
      <c r="G296" s="52" t="str">
        <f t="shared" si="12"/>
        <v/>
      </c>
    </row>
    <row r="297" spans="1:10" customFormat="1" hidden="1" x14ac:dyDescent="0.25">
      <c r="A297" s="22" t="s">
        <v>868</v>
      </c>
      <c r="B297" s="40"/>
      <c r="C297" s="22"/>
      <c r="D297" s="22"/>
      <c r="E297" s="28"/>
      <c r="F297" s="52" t="str">
        <f t="shared" si="11"/>
        <v/>
      </c>
      <c r="G297" s="52" t="str">
        <f t="shared" si="12"/>
        <v/>
      </c>
    </row>
    <row r="298" spans="1:10" customFormat="1" hidden="1" x14ac:dyDescent="0.25">
      <c r="A298" s="22" t="s">
        <v>869</v>
      </c>
      <c r="B298" s="40"/>
      <c r="C298" s="22"/>
      <c r="D298" s="22"/>
      <c r="E298" s="28"/>
      <c r="F298" s="52" t="str">
        <f t="shared" si="11"/>
        <v/>
      </c>
      <c r="G298" s="52" t="str">
        <f t="shared" si="12"/>
        <v/>
      </c>
    </row>
    <row r="299" spans="1:10" customFormat="1" hidden="1" x14ac:dyDescent="0.25">
      <c r="A299" s="22" t="s">
        <v>870</v>
      </c>
      <c r="B299" s="40"/>
      <c r="C299" s="22"/>
      <c r="D299" s="22"/>
      <c r="E299" s="28"/>
      <c r="F299" s="52" t="str">
        <f t="shared" si="11"/>
        <v/>
      </c>
      <c r="G299" s="52" t="str">
        <f t="shared" si="12"/>
        <v/>
      </c>
    </row>
    <row r="300" spans="1:10" customFormat="1" hidden="1" x14ac:dyDescent="0.25">
      <c r="A300" s="22" t="s">
        <v>871</v>
      </c>
      <c r="B300" s="40"/>
      <c r="C300" s="22"/>
      <c r="D300" s="22"/>
      <c r="E300" s="28"/>
      <c r="F300" s="52" t="str">
        <f t="shared" si="11"/>
        <v/>
      </c>
      <c r="G300" s="52" t="str">
        <f t="shared" si="12"/>
        <v/>
      </c>
    </row>
    <row r="301" spans="1:10" customFormat="1" hidden="1" x14ac:dyDescent="0.25">
      <c r="A301" s="22" t="s">
        <v>872</v>
      </c>
      <c r="B301" s="40"/>
      <c r="C301" s="22"/>
      <c r="D301" s="22"/>
      <c r="E301" s="28"/>
      <c r="F301" s="52" t="str">
        <f t="shared" si="11"/>
        <v/>
      </c>
      <c r="G301" s="52" t="str">
        <f t="shared" si="12"/>
        <v/>
      </c>
    </row>
    <row r="302" spans="1:10" customFormat="1" hidden="1" x14ac:dyDescent="0.25">
      <c r="A302" s="22" t="s">
        <v>873</v>
      </c>
      <c r="B302" s="40"/>
      <c r="C302" s="22"/>
      <c r="D302" s="22"/>
      <c r="E302" s="28"/>
      <c r="F302" s="52" t="str">
        <f t="shared" si="11"/>
        <v/>
      </c>
      <c r="G302" s="52" t="str">
        <f t="shared" si="12"/>
        <v/>
      </c>
    </row>
    <row r="303" spans="1:10" customFormat="1" hidden="1" x14ac:dyDescent="0.25">
      <c r="A303" s="22" t="s">
        <v>874</v>
      </c>
      <c r="B303" s="180"/>
      <c r="C303" s="182"/>
      <c r="D303" s="182"/>
      <c r="E303" s="211"/>
      <c r="F303" s="190"/>
      <c r="G303" s="190"/>
      <c r="H303" s="212"/>
      <c r="I303" s="212"/>
      <c r="J303" s="212"/>
    </row>
    <row r="304" spans="1:10" customFormat="1" hidden="1" x14ac:dyDescent="0.25">
      <c r="A304" s="22" t="s">
        <v>875</v>
      </c>
      <c r="B304" s="180"/>
      <c r="C304" s="182"/>
      <c r="D304" s="182"/>
      <c r="E304" s="211"/>
      <c r="F304" s="190"/>
      <c r="G304" s="190"/>
      <c r="H304" s="212"/>
      <c r="I304" s="212"/>
      <c r="J304" s="212"/>
    </row>
    <row r="305" spans="1:10" customFormat="1" hidden="1" x14ac:dyDescent="0.25">
      <c r="A305" s="22" t="s">
        <v>876</v>
      </c>
      <c r="B305" s="213"/>
      <c r="C305" s="177"/>
      <c r="D305" s="177"/>
      <c r="E305" s="211"/>
      <c r="F305" s="214"/>
      <c r="G305" s="214"/>
      <c r="H305" s="212"/>
      <c r="I305" s="212"/>
      <c r="J305" s="212"/>
    </row>
    <row r="306" spans="1:10" customFormat="1" hidden="1" x14ac:dyDescent="0.25">
      <c r="A306" s="22" t="s">
        <v>877</v>
      </c>
      <c r="B306" s="180"/>
      <c r="C306" s="182"/>
      <c r="D306" s="182"/>
      <c r="E306" s="211"/>
      <c r="F306" s="211"/>
      <c r="G306" s="211"/>
      <c r="H306" s="212"/>
      <c r="I306" s="212"/>
      <c r="J306" s="212"/>
    </row>
    <row r="307" spans="1:10" customFormat="1" hidden="1" x14ac:dyDescent="0.25">
      <c r="A307" s="22" t="s">
        <v>878</v>
      </c>
      <c r="B307" s="180"/>
      <c r="C307" s="182"/>
      <c r="D307" s="182"/>
      <c r="E307" s="211"/>
      <c r="F307" s="211"/>
      <c r="G307" s="211"/>
      <c r="H307" s="212"/>
      <c r="I307" s="212"/>
      <c r="J307" s="212"/>
    </row>
    <row r="308" spans="1:10" customFormat="1" hidden="1" x14ac:dyDescent="0.25">
      <c r="A308" s="22" t="s">
        <v>879</v>
      </c>
      <c r="B308" s="40"/>
      <c r="C308" s="22"/>
      <c r="D308" s="22"/>
      <c r="E308" s="28"/>
      <c r="F308" s="28"/>
      <c r="G308" s="28"/>
    </row>
    <row r="309" spans="1:10" customFormat="1" hidden="1" x14ac:dyDescent="0.25">
      <c r="A309" s="43"/>
      <c r="B309" s="43" t="s">
        <v>880</v>
      </c>
      <c r="C309" s="43" t="s">
        <v>58</v>
      </c>
      <c r="D309" s="43" t="s">
        <v>856</v>
      </c>
      <c r="E309" s="43"/>
      <c r="F309" s="43" t="s">
        <v>535</v>
      </c>
      <c r="G309" s="43" t="s">
        <v>857</v>
      </c>
    </row>
    <row r="310" spans="1:10" customFormat="1" hidden="1" x14ac:dyDescent="0.25">
      <c r="A310" s="22" t="s">
        <v>881</v>
      </c>
      <c r="B310" s="40"/>
      <c r="C310" s="22"/>
      <c r="D310" s="22"/>
      <c r="E310" s="28"/>
      <c r="F310" s="52" t="str">
        <f>IF($C$328=0,"",IF(C310="[For completion]","",C310/$C$328))</f>
        <v/>
      </c>
      <c r="G310" s="52" t="str">
        <f>IF($D$328=0,"",IF(D310="[For completion]","",D310/$D$328))</f>
        <v/>
      </c>
    </row>
    <row r="311" spans="1:10" customFormat="1" hidden="1" x14ac:dyDescent="0.25">
      <c r="A311" s="22" t="s">
        <v>882</v>
      </c>
      <c r="B311" s="40"/>
      <c r="C311" s="22"/>
      <c r="D311" s="22"/>
      <c r="E311" s="28"/>
      <c r="F311" s="28"/>
      <c r="G311" s="28"/>
    </row>
    <row r="312" spans="1:10" customFormat="1" hidden="1" x14ac:dyDescent="0.25">
      <c r="A312" s="22" t="s">
        <v>883</v>
      </c>
      <c r="B312" s="40"/>
      <c r="C312" s="22"/>
      <c r="D312" s="22"/>
      <c r="E312" s="28"/>
      <c r="F312" s="28"/>
      <c r="G312" s="28"/>
    </row>
    <row r="313" spans="1:10" customFormat="1" hidden="1" x14ac:dyDescent="0.25">
      <c r="A313" s="22" t="s">
        <v>884</v>
      </c>
      <c r="B313" s="40"/>
      <c r="C313" s="22"/>
      <c r="D313" s="22"/>
      <c r="E313" s="28"/>
      <c r="F313" s="28"/>
      <c r="G313" s="28"/>
    </row>
    <row r="314" spans="1:10" customFormat="1" hidden="1" x14ac:dyDescent="0.25">
      <c r="A314" s="22" t="s">
        <v>885</v>
      </c>
      <c r="B314" s="40"/>
      <c r="C314" s="22"/>
      <c r="D314" s="22"/>
      <c r="E314" s="28"/>
      <c r="F314" s="28"/>
      <c r="G314" s="28"/>
    </row>
    <row r="315" spans="1:10" customFormat="1" hidden="1" x14ac:dyDescent="0.25">
      <c r="A315" s="22" t="s">
        <v>886</v>
      </c>
      <c r="B315" s="40"/>
      <c r="C315" s="22"/>
      <c r="D315" s="22"/>
      <c r="E315" s="28"/>
      <c r="F315" s="28"/>
      <c r="G315" s="28"/>
    </row>
    <row r="316" spans="1:10" customFormat="1" hidden="1" x14ac:dyDescent="0.25">
      <c r="A316" s="22" t="s">
        <v>887</v>
      </c>
      <c r="B316" s="40"/>
      <c r="C316" s="22"/>
      <c r="D316" s="22"/>
      <c r="E316" s="28"/>
      <c r="F316" s="28"/>
      <c r="G316" s="28"/>
    </row>
    <row r="317" spans="1:10" customFormat="1" hidden="1" x14ac:dyDescent="0.25">
      <c r="A317" s="22" t="s">
        <v>888</v>
      </c>
      <c r="B317" s="40"/>
      <c r="C317" s="22"/>
      <c r="D317" s="22"/>
      <c r="E317" s="28"/>
      <c r="F317" s="28"/>
      <c r="G317" s="28"/>
    </row>
    <row r="318" spans="1:10" customFormat="1" hidden="1" x14ac:dyDescent="0.25">
      <c r="A318" s="22" t="s">
        <v>889</v>
      </c>
      <c r="B318" s="40"/>
      <c r="C318" s="22"/>
      <c r="D318" s="22"/>
      <c r="E318" s="28"/>
      <c r="F318" s="28"/>
      <c r="G318" s="28"/>
    </row>
    <row r="319" spans="1:10" customFormat="1" hidden="1" x14ac:dyDescent="0.25">
      <c r="A319" s="22" t="s">
        <v>890</v>
      </c>
      <c r="B319" s="40"/>
      <c r="C319" s="22"/>
      <c r="D319" s="22"/>
      <c r="E319" s="28"/>
      <c r="F319" s="28"/>
      <c r="G319" s="28"/>
    </row>
    <row r="320" spans="1:10" customFormat="1" hidden="1" x14ac:dyDescent="0.25">
      <c r="A320" s="22" t="s">
        <v>891</v>
      </c>
      <c r="B320" s="40"/>
      <c r="C320" s="22"/>
      <c r="D320" s="22"/>
      <c r="E320" s="28"/>
      <c r="F320" s="28"/>
      <c r="G320" s="28"/>
    </row>
    <row r="321" spans="1:7" customFormat="1" hidden="1" x14ac:dyDescent="0.25">
      <c r="A321" s="22" t="s">
        <v>892</v>
      </c>
      <c r="B321" s="40"/>
      <c r="C321" s="22"/>
      <c r="D321" s="22"/>
      <c r="E321" s="28"/>
      <c r="F321" s="28"/>
      <c r="G321" s="28"/>
    </row>
    <row r="322" spans="1:7" customFormat="1" hidden="1" x14ac:dyDescent="0.25">
      <c r="A322" s="22" t="s">
        <v>893</v>
      </c>
      <c r="B322" s="40"/>
      <c r="C322" s="22"/>
      <c r="D322" s="22"/>
      <c r="E322" s="28"/>
      <c r="F322" s="28"/>
      <c r="G322" s="28"/>
    </row>
    <row r="323" spans="1:7" customFormat="1" hidden="1" x14ac:dyDescent="0.25">
      <c r="A323" s="22" t="s">
        <v>894</v>
      </c>
      <c r="B323" s="40"/>
      <c r="C323" s="22"/>
      <c r="D323" s="22"/>
      <c r="E323" s="28"/>
      <c r="F323" s="28"/>
      <c r="G323" s="28"/>
    </row>
    <row r="324" spans="1:7" customFormat="1" hidden="1" x14ac:dyDescent="0.25">
      <c r="A324" s="22" t="s">
        <v>895</v>
      </c>
      <c r="B324" s="40"/>
      <c r="C324" s="22"/>
      <c r="D324" s="22"/>
      <c r="E324" s="28"/>
      <c r="F324" s="28"/>
      <c r="G324" s="28"/>
    </row>
    <row r="325" spans="1:7" customFormat="1" hidden="1" x14ac:dyDescent="0.25">
      <c r="A325" s="22" t="s">
        <v>896</v>
      </c>
      <c r="B325" s="180"/>
      <c r="C325" s="182"/>
      <c r="D325" s="182"/>
      <c r="E325" s="211"/>
      <c r="F325" s="211"/>
      <c r="G325" s="211"/>
    </row>
    <row r="326" spans="1:7" customFormat="1" hidden="1" x14ac:dyDescent="0.25">
      <c r="A326" s="22" t="s">
        <v>897</v>
      </c>
      <c r="B326" s="180"/>
      <c r="C326" s="182"/>
      <c r="D326" s="182"/>
      <c r="E326" s="211"/>
      <c r="F326" s="211"/>
      <c r="G326" s="211"/>
    </row>
    <row r="327" spans="1:7" customFormat="1" hidden="1" x14ac:dyDescent="0.25">
      <c r="A327" s="22" t="s">
        <v>898</v>
      </c>
      <c r="B327" s="180"/>
      <c r="C327" s="182"/>
      <c r="D327" s="182"/>
      <c r="E327" s="211"/>
      <c r="F327" s="190"/>
      <c r="G327" s="190"/>
    </row>
    <row r="328" spans="1:7" customFormat="1" hidden="1" x14ac:dyDescent="0.25">
      <c r="A328" s="22" t="s">
        <v>899</v>
      </c>
      <c r="B328" s="213"/>
      <c r="C328" s="177"/>
      <c r="D328" s="177"/>
      <c r="E328" s="211"/>
      <c r="F328" s="214"/>
      <c r="G328" s="214"/>
    </row>
    <row r="329" spans="1:7" customFormat="1" hidden="1" x14ac:dyDescent="0.25">
      <c r="A329" s="22" t="s">
        <v>900</v>
      </c>
      <c r="B329" s="180"/>
      <c r="C329" s="182"/>
      <c r="D329" s="182"/>
      <c r="E329" s="211"/>
      <c r="F329" s="211"/>
      <c r="G329" s="211"/>
    </row>
    <row r="330" spans="1:7" customFormat="1" hidden="1" x14ac:dyDescent="0.25">
      <c r="A330" s="22" t="s">
        <v>901</v>
      </c>
      <c r="B330" s="40"/>
      <c r="C330" s="22"/>
      <c r="D330" s="22"/>
      <c r="E330" s="28"/>
      <c r="F330" s="28"/>
      <c r="G330" s="28"/>
    </row>
    <row r="331" spans="1:7" customFormat="1" hidden="1" x14ac:dyDescent="0.25">
      <c r="A331" s="22" t="s">
        <v>902</v>
      </c>
      <c r="B331" s="40"/>
      <c r="C331" s="22"/>
      <c r="D331" s="22"/>
      <c r="E331" s="28"/>
      <c r="F331" s="28"/>
      <c r="G331" s="28"/>
    </row>
    <row r="332" spans="1:7" customFormat="1" x14ac:dyDescent="0.25">
      <c r="A332" s="43"/>
      <c r="B332" s="43" t="s">
        <v>903</v>
      </c>
      <c r="C332" s="43" t="s">
        <v>58</v>
      </c>
      <c r="D332" s="43" t="s">
        <v>856</v>
      </c>
      <c r="E332" s="43"/>
      <c r="F332" s="43" t="s">
        <v>535</v>
      </c>
      <c r="G332" s="43" t="s">
        <v>857</v>
      </c>
    </row>
    <row r="333" spans="1:7" customFormat="1" x14ac:dyDescent="0.25">
      <c r="A333" s="22" t="s">
        <v>904</v>
      </c>
      <c r="B333" s="40" t="s">
        <v>905</v>
      </c>
      <c r="C333" s="22" t="s">
        <v>65</v>
      </c>
      <c r="D333" s="22" t="s">
        <v>65</v>
      </c>
      <c r="E333" s="28"/>
      <c r="F333" s="52"/>
      <c r="G333" s="52"/>
    </row>
    <row r="334" spans="1:7" customFormat="1" x14ac:dyDescent="0.25">
      <c r="A334" s="22" t="s">
        <v>906</v>
      </c>
      <c r="B334" s="40" t="s">
        <v>907</v>
      </c>
      <c r="C334" s="22" t="s">
        <v>65</v>
      </c>
      <c r="D334" s="22" t="s">
        <v>65</v>
      </c>
      <c r="E334" s="28"/>
      <c r="F334" s="52"/>
      <c r="G334" s="52"/>
    </row>
    <row r="335" spans="1:7" customFormat="1" x14ac:dyDescent="0.25">
      <c r="A335" s="22" t="s">
        <v>908</v>
      </c>
      <c r="B335" s="40" t="s">
        <v>909</v>
      </c>
      <c r="C335" s="22" t="s">
        <v>65</v>
      </c>
      <c r="D335" s="22" t="s">
        <v>65</v>
      </c>
      <c r="E335" s="28"/>
      <c r="F335" s="52"/>
      <c r="G335" s="52"/>
    </row>
    <row r="336" spans="1:7" customFormat="1" x14ac:dyDescent="0.25">
      <c r="A336" s="22" t="s">
        <v>910</v>
      </c>
      <c r="B336" s="40" t="s">
        <v>911</v>
      </c>
      <c r="C336" s="22" t="s">
        <v>65</v>
      </c>
      <c r="D336" s="22" t="s">
        <v>65</v>
      </c>
      <c r="E336" s="28"/>
      <c r="F336" s="52"/>
      <c r="G336" s="52"/>
    </row>
    <row r="337" spans="1:7" customFormat="1" x14ac:dyDescent="0.25">
      <c r="A337" s="22" t="s">
        <v>912</v>
      </c>
      <c r="B337" s="40" t="s">
        <v>913</v>
      </c>
      <c r="C337" s="22" t="s">
        <v>65</v>
      </c>
      <c r="D337" s="22" t="s">
        <v>65</v>
      </c>
      <c r="E337" s="28"/>
      <c r="F337" s="52"/>
      <c r="G337" s="52"/>
    </row>
    <row r="338" spans="1:7" customFormat="1" x14ac:dyDescent="0.25">
      <c r="A338" s="22" t="s">
        <v>914</v>
      </c>
      <c r="B338" s="40" t="s">
        <v>915</v>
      </c>
      <c r="C338" s="22" t="s">
        <v>65</v>
      </c>
      <c r="D338" s="22" t="s">
        <v>65</v>
      </c>
      <c r="E338" s="28"/>
      <c r="F338" s="52"/>
      <c r="G338" s="52"/>
    </row>
    <row r="339" spans="1:7" customFormat="1" x14ac:dyDescent="0.25">
      <c r="A339" s="22" t="s">
        <v>916</v>
      </c>
      <c r="B339" s="40" t="s">
        <v>917</v>
      </c>
      <c r="C339" s="22" t="s">
        <v>65</v>
      </c>
      <c r="D339" s="22" t="s">
        <v>65</v>
      </c>
      <c r="E339" s="28"/>
      <c r="F339" s="52"/>
      <c r="G339" s="52"/>
    </row>
    <row r="340" spans="1:7" customFormat="1" x14ac:dyDescent="0.25">
      <c r="A340" s="22" t="s">
        <v>918</v>
      </c>
      <c r="B340" s="40" t="s">
        <v>919</v>
      </c>
      <c r="C340" s="22" t="s">
        <v>65</v>
      </c>
      <c r="D340" s="22" t="s">
        <v>65</v>
      </c>
      <c r="E340" s="28"/>
      <c r="F340" s="52"/>
      <c r="G340" s="52"/>
    </row>
    <row r="341" spans="1:7" customFormat="1" x14ac:dyDescent="0.25">
      <c r="A341" s="22" t="s">
        <v>920</v>
      </c>
      <c r="B341" s="40" t="s">
        <v>921</v>
      </c>
      <c r="C341" s="182" t="s">
        <v>65</v>
      </c>
      <c r="D341" s="182" t="s">
        <v>65</v>
      </c>
      <c r="E341" s="28"/>
      <c r="F341" s="52"/>
      <c r="G341" s="52"/>
    </row>
    <row r="342" spans="1:7" customFormat="1" x14ac:dyDescent="0.25">
      <c r="A342" s="22" t="s">
        <v>922</v>
      </c>
      <c r="B342" s="22" t="s">
        <v>923</v>
      </c>
      <c r="C342" s="182" t="s">
        <v>65</v>
      </c>
      <c r="D342" s="182" t="s">
        <v>65</v>
      </c>
      <c r="F342" s="52"/>
      <c r="G342" s="52"/>
    </row>
    <row r="343" spans="1:7" customFormat="1" x14ac:dyDescent="0.25">
      <c r="A343" s="22" t="s">
        <v>924</v>
      </c>
      <c r="B343" s="40" t="s">
        <v>97</v>
      </c>
      <c r="C343" s="202" t="s">
        <v>65</v>
      </c>
      <c r="D343" s="202" t="s">
        <v>65</v>
      </c>
      <c r="E343" s="28"/>
      <c r="F343" s="89"/>
      <c r="G343" s="89"/>
    </row>
    <row r="344" spans="1:7" customFormat="1" x14ac:dyDescent="0.25">
      <c r="A344" s="22" t="s">
        <v>925</v>
      </c>
      <c r="B344" s="40"/>
      <c r="C344" s="22"/>
      <c r="D344" s="22"/>
      <c r="E344" s="28"/>
      <c r="F344" s="28"/>
      <c r="G344" s="28"/>
    </row>
    <row r="345" spans="1:7" customFormat="1" x14ac:dyDescent="0.25">
      <c r="A345" s="43"/>
      <c r="B345" s="43" t="s">
        <v>926</v>
      </c>
      <c r="C345" s="43" t="s">
        <v>58</v>
      </c>
      <c r="D345" s="43" t="s">
        <v>856</v>
      </c>
      <c r="E345" s="43"/>
      <c r="F345" s="43" t="s">
        <v>535</v>
      </c>
      <c r="G345" s="43" t="s">
        <v>857</v>
      </c>
    </row>
    <row r="346" spans="1:7" customFormat="1" x14ac:dyDescent="0.25">
      <c r="A346" s="22" t="s">
        <v>927</v>
      </c>
      <c r="B346" s="40" t="s">
        <v>928</v>
      </c>
      <c r="C346" s="22" t="s">
        <v>65</v>
      </c>
      <c r="D346" s="22" t="s">
        <v>65</v>
      </c>
      <c r="E346" s="28"/>
      <c r="F346" s="52"/>
      <c r="G346" s="52"/>
    </row>
    <row r="347" spans="1:7" customFormat="1" x14ac:dyDescent="0.25">
      <c r="A347" s="22" t="s">
        <v>929</v>
      </c>
      <c r="B347" s="101" t="s">
        <v>930</v>
      </c>
      <c r="C347" s="22" t="s">
        <v>65</v>
      </c>
      <c r="D347" s="22" t="s">
        <v>65</v>
      </c>
      <c r="E347" s="28"/>
      <c r="F347" s="52"/>
      <c r="G347" s="52"/>
    </row>
    <row r="348" spans="1:7" customFormat="1" x14ac:dyDescent="0.25">
      <c r="A348" s="22" t="s">
        <v>931</v>
      </c>
      <c r="B348" s="40" t="s">
        <v>932</v>
      </c>
      <c r="C348" s="22" t="s">
        <v>65</v>
      </c>
      <c r="D348" s="22" t="s">
        <v>65</v>
      </c>
      <c r="E348" s="28"/>
      <c r="F348" s="52"/>
      <c r="G348" s="52"/>
    </row>
    <row r="349" spans="1:7" customFormat="1" x14ac:dyDescent="0.25">
      <c r="A349" s="22" t="s">
        <v>933</v>
      </c>
      <c r="B349" s="40" t="s">
        <v>934</v>
      </c>
      <c r="C349" s="22" t="s">
        <v>65</v>
      </c>
      <c r="D349" s="22" t="s">
        <v>65</v>
      </c>
      <c r="E349" s="28"/>
      <c r="F349" s="52"/>
      <c r="G349" s="52"/>
    </row>
    <row r="350" spans="1:7" customFormat="1" x14ac:dyDescent="0.25">
      <c r="A350" s="22" t="s">
        <v>935</v>
      </c>
      <c r="B350" s="40" t="s">
        <v>936</v>
      </c>
      <c r="C350" s="182" t="s">
        <v>65</v>
      </c>
      <c r="D350" s="182" t="s">
        <v>65</v>
      </c>
      <c r="E350" s="28"/>
      <c r="F350" s="52"/>
      <c r="G350" s="52"/>
    </row>
    <row r="351" spans="1:7" customFormat="1" x14ac:dyDescent="0.25">
      <c r="A351" s="22" t="s">
        <v>937</v>
      </c>
      <c r="B351" s="40" t="s">
        <v>938</v>
      </c>
      <c r="C351" s="182" t="s">
        <v>65</v>
      </c>
      <c r="D351" s="182" t="s">
        <v>65</v>
      </c>
      <c r="E351" s="28"/>
      <c r="F351" s="52"/>
      <c r="G351" s="52"/>
    </row>
    <row r="352" spans="1:7" customFormat="1" x14ac:dyDescent="0.25">
      <c r="A352" s="22" t="s">
        <v>939</v>
      </c>
      <c r="B352" s="40" t="s">
        <v>940</v>
      </c>
      <c r="C352" s="182" t="s">
        <v>65</v>
      </c>
      <c r="D352" s="182" t="s">
        <v>65</v>
      </c>
      <c r="E352" s="28"/>
      <c r="F352" s="52"/>
      <c r="G352" s="52"/>
    </row>
    <row r="353" spans="1:7" customFormat="1" x14ac:dyDescent="0.25">
      <c r="A353" s="22" t="s">
        <v>941</v>
      </c>
      <c r="B353" s="40" t="s">
        <v>97</v>
      </c>
      <c r="C353" s="202" t="s">
        <v>65</v>
      </c>
      <c r="D353" s="202" t="s">
        <v>65</v>
      </c>
      <c r="E353" s="28"/>
      <c r="F353" s="89"/>
      <c r="G353" s="89"/>
    </row>
    <row r="354" spans="1:7" customFormat="1" x14ac:dyDescent="0.25">
      <c r="A354" s="22" t="s">
        <v>942</v>
      </c>
      <c r="B354" s="40"/>
      <c r="C354" s="22"/>
      <c r="D354" s="22"/>
      <c r="E354" s="28"/>
      <c r="F354" s="28"/>
      <c r="G354" s="28"/>
    </row>
    <row r="355" spans="1:7" customFormat="1" x14ac:dyDescent="0.25">
      <c r="A355" s="43"/>
      <c r="B355" s="43" t="s">
        <v>943</v>
      </c>
      <c r="C355" s="43" t="s">
        <v>58</v>
      </c>
      <c r="D355" s="43" t="s">
        <v>856</v>
      </c>
      <c r="E355" s="43"/>
      <c r="F355" s="43" t="s">
        <v>535</v>
      </c>
      <c r="G355" s="43" t="s">
        <v>857</v>
      </c>
    </row>
    <row r="356" spans="1:7" customFormat="1" x14ac:dyDescent="0.25">
      <c r="A356" s="22" t="s">
        <v>944</v>
      </c>
      <c r="B356" s="40" t="s">
        <v>945</v>
      </c>
      <c r="C356" s="22" t="s">
        <v>65</v>
      </c>
      <c r="D356" s="22" t="s">
        <v>65</v>
      </c>
      <c r="E356" s="28"/>
      <c r="F356" s="52"/>
      <c r="G356" s="52"/>
    </row>
    <row r="357" spans="1:7" customFormat="1" x14ac:dyDescent="0.25">
      <c r="A357" s="22" t="s">
        <v>946</v>
      </c>
      <c r="B357" s="101" t="s">
        <v>947</v>
      </c>
      <c r="C357" s="22" t="s">
        <v>65</v>
      </c>
      <c r="D357" s="22" t="s">
        <v>65</v>
      </c>
      <c r="E357" s="28"/>
      <c r="F357" s="52"/>
      <c r="G357" s="52"/>
    </row>
    <row r="358" spans="1:7" customFormat="1" x14ac:dyDescent="0.25">
      <c r="A358" s="22" t="s">
        <v>948</v>
      </c>
      <c r="B358" s="40" t="s">
        <v>940</v>
      </c>
      <c r="C358" s="182" t="s">
        <v>65</v>
      </c>
      <c r="D358" s="182" t="s">
        <v>65</v>
      </c>
      <c r="E358" s="28"/>
      <c r="F358" s="52"/>
      <c r="G358" s="52"/>
    </row>
    <row r="359" spans="1:7" customFormat="1" x14ac:dyDescent="0.25">
      <c r="A359" s="22" t="s">
        <v>949</v>
      </c>
      <c r="B359" s="22" t="s">
        <v>923</v>
      </c>
      <c r="C359" s="182" t="s">
        <v>65</v>
      </c>
      <c r="D359" s="182" t="s">
        <v>65</v>
      </c>
      <c r="E359" s="28"/>
      <c r="F359" s="52"/>
      <c r="G359" s="52"/>
    </row>
    <row r="360" spans="1:7" customFormat="1" x14ac:dyDescent="0.25">
      <c r="A360" s="22" t="s">
        <v>950</v>
      </c>
      <c r="B360" s="40" t="s">
        <v>97</v>
      </c>
      <c r="C360" s="202" t="s">
        <v>65</v>
      </c>
      <c r="D360" s="202" t="s">
        <v>65</v>
      </c>
      <c r="E360" s="28"/>
      <c r="F360" s="89"/>
      <c r="G360" s="89"/>
    </row>
    <row r="361" spans="1:7" customFormat="1" hidden="1" x14ac:dyDescent="0.25">
      <c r="A361" s="22" t="s">
        <v>944</v>
      </c>
      <c r="B361" s="40"/>
      <c r="C361" s="182"/>
      <c r="D361" s="182"/>
      <c r="E361" s="28"/>
      <c r="F361" s="28"/>
      <c r="G361" s="28"/>
    </row>
    <row r="362" spans="1:7" customFormat="1" hidden="1" x14ac:dyDescent="0.25">
      <c r="A362" s="22" t="s">
        <v>946</v>
      </c>
      <c r="B362" s="22"/>
      <c r="C362" s="102"/>
      <c r="D362" s="22"/>
      <c r="E362" s="18"/>
      <c r="F362" s="18"/>
      <c r="G362" s="18"/>
    </row>
    <row r="363" spans="1:7" customFormat="1" hidden="1" x14ac:dyDescent="0.25">
      <c r="A363" s="22" t="s">
        <v>948</v>
      </c>
      <c r="B363" s="22"/>
      <c r="C363" s="102"/>
      <c r="D363" s="22"/>
      <c r="E363" s="18"/>
      <c r="F363" s="18"/>
      <c r="G363" s="18"/>
    </row>
    <row r="364" spans="1:7" customFormat="1" hidden="1" x14ac:dyDescent="0.25">
      <c r="A364" s="22" t="s">
        <v>949</v>
      </c>
      <c r="B364" s="22"/>
      <c r="C364" s="102"/>
      <c r="D364" s="22"/>
      <c r="E364" s="18"/>
      <c r="F364" s="18"/>
      <c r="G364" s="18"/>
    </row>
    <row r="365" spans="1:7" customFormat="1" hidden="1" x14ac:dyDescent="0.25">
      <c r="A365" s="22" t="s">
        <v>950</v>
      </c>
      <c r="B365" s="22"/>
      <c r="C365" s="102"/>
      <c r="D365" s="22"/>
      <c r="E365" s="18"/>
      <c r="F365" s="18"/>
      <c r="G365" s="18"/>
    </row>
    <row r="366" spans="1:7" customFormat="1" hidden="1" x14ac:dyDescent="0.25">
      <c r="A366" s="22" t="s">
        <v>951</v>
      </c>
      <c r="B366" s="22"/>
      <c r="C366" s="102"/>
      <c r="D366" s="22"/>
      <c r="E366" s="18"/>
      <c r="F366" s="18"/>
      <c r="G366" s="18"/>
    </row>
    <row r="367" spans="1:7" customFormat="1" hidden="1" x14ac:dyDescent="0.25">
      <c r="A367" s="22" t="s">
        <v>952</v>
      </c>
      <c r="B367" s="22"/>
      <c r="C367" s="102"/>
      <c r="D367" s="22"/>
      <c r="E367" s="18"/>
      <c r="F367" s="18"/>
      <c r="G367" s="18"/>
    </row>
    <row r="368" spans="1:7" customFormat="1" hidden="1" x14ac:dyDescent="0.25">
      <c r="A368" s="22" t="s">
        <v>953</v>
      </c>
      <c r="B368" s="22"/>
      <c r="C368" s="102"/>
      <c r="D368" s="22"/>
      <c r="E368" s="18"/>
      <c r="F368" s="18"/>
      <c r="G368" s="18"/>
    </row>
    <row r="369" spans="1:7" customFormat="1" hidden="1" x14ac:dyDescent="0.25">
      <c r="A369" s="22" t="s">
        <v>954</v>
      </c>
      <c r="B369" s="22"/>
      <c r="C369" s="102"/>
      <c r="D369" s="22"/>
      <c r="E369" s="18"/>
      <c r="F369" s="18"/>
      <c r="G369" s="18"/>
    </row>
    <row r="370" spans="1:7" customFormat="1" hidden="1" x14ac:dyDescent="0.25">
      <c r="A370" s="22" t="s">
        <v>955</v>
      </c>
      <c r="B370" s="22"/>
      <c r="C370" s="102"/>
      <c r="D370" s="22"/>
      <c r="E370" s="18"/>
      <c r="F370" s="18"/>
      <c r="G370" s="18"/>
    </row>
    <row r="371" spans="1:7" customFormat="1" hidden="1" x14ac:dyDescent="0.25">
      <c r="A371" s="22" t="s">
        <v>956</v>
      </c>
      <c r="B371" s="22"/>
      <c r="C371" s="102"/>
      <c r="D371" s="22"/>
      <c r="E371" s="18"/>
      <c r="F371" s="18"/>
      <c r="G371" s="18"/>
    </row>
    <row r="372" spans="1:7" customFormat="1" hidden="1" x14ac:dyDescent="0.25">
      <c r="A372" s="22" t="s">
        <v>957</v>
      </c>
      <c r="B372" s="22"/>
      <c r="C372" s="102"/>
      <c r="D372" s="22"/>
      <c r="E372" s="18"/>
      <c r="F372" s="18"/>
      <c r="G372" s="18"/>
    </row>
    <row r="373" spans="1:7" customFormat="1" hidden="1" x14ac:dyDescent="0.25">
      <c r="A373" s="22" t="s">
        <v>958</v>
      </c>
      <c r="B373" s="22"/>
      <c r="C373" s="102"/>
      <c r="D373" s="22"/>
      <c r="E373" s="18"/>
      <c r="F373" s="18"/>
      <c r="G373" s="18"/>
    </row>
    <row r="374" spans="1:7" customFormat="1" hidden="1" x14ac:dyDescent="0.25">
      <c r="A374" s="22" t="s">
        <v>959</v>
      </c>
      <c r="B374" s="22"/>
      <c r="C374" s="102"/>
      <c r="D374" s="22"/>
      <c r="E374" s="18"/>
      <c r="F374" s="18"/>
      <c r="G374" s="18"/>
    </row>
    <row r="375" spans="1:7" customFormat="1" hidden="1" x14ac:dyDescent="0.25">
      <c r="A375" s="22" t="s">
        <v>960</v>
      </c>
      <c r="B375" s="22"/>
      <c r="C375" s="102"/>
      <c r="D375" s="22"/>
      <c r="E375" s="18"/>
      <c r="F375" s="18"/>
      <c r="G375" s="18"/>
    </row>
    <row r="376" spans="1:7" customFormat="1" hidden="1" x14ac:dyDescent="0.25">
      <c r="A376" s="22" t="s">
        <v>961</v>
      </c>
      <c r="B376" s="22"/>
      <c r="C376" s="102"/>
      <c r="D376" s="22"/>
      <c r="E376" s="18"/>
      <c r="F376" s="18"/>
      <c r="G376" s="18"/>
    </row>
    <row r="377" spans="1:7" customFormat="1" hidden="1" x14ac:dyDescent="0.25">
      <c r="A377" s="22" t="s">
        <v>962</v>
      </c>
      <c r="B377" s="22"/>
      <c r="C377" s="102"/>
      <c r="D377" s="22"/>
      <c r="E377" s="18"/>
      <c r="F377" s="18"/>
      <c r="G377" s="18"/>
    </row>
    <row r="378" spans="1:7" customFormat="1" hidden="1" x14ac:dyDescent="0.25">
      <c r="A378" s="22" t="s">
        <v>963</v>
      </c>
      <c r="B378" s="22"/>
      <c r="C378" s="102"/>
      <c r="D378" s="22"/>
      <c r="E378" s="18"/>
      <c r="F378" s="18"/>
      <c r="G378" s="18"/>
    </row>
    <row r="379" spans="1:7" customFormat="1" hidden="1" x14ac:dyDescent="0.25">
      <c r="A379" s="22" t="s">
        <v>964</v>
      </c>
      <c r="B379" s="22"/>
      <c r="C379" s="102"/>
      <c r="D379" s="22"/>
      <c r="E379" s="18"/>
      <c r="F379" s="18"/>
      <c r="G379" s="18"/>
    </row>
    <row r="380" spans="1:7" customFormat="1" hidden="1" x14ac:dyDescent="0.25">
      <c r="A380" s="22" t="s">
        <v>965</v>
      </c>
      <c r="B380" s="22"/>
      <c r="C380" s="102"/>
      <c r="D380" s="22"/>
      <c r="E380" s="18"/>
      <c r="F380" s="18"/>
      <c r="G380" s="18"/>
    </row>
    <row r="381" spans="1:7" customFormat="1" hidden="1" x14ac:dyDescent="0.25">
      <c r="A381" s="22" t="s">
        <v>966</v>
      </c>
      <c r="B381" s="22"/>
      <c r="C381" s="102"/>
      <c r="D381" s="22"/>
      <c r="E381" s="18"/>
      <c r="F381" s="18"/>
      <c r="G381" s="18"/>
    </row>
    <row r="382" spans="1:7" customFormat="1" hidden="1" x14ac:dyDescent="0.25">
      <c r="A382" s="22" t="s">
        <v>967</v>
      </c>
      <c r="B382" s="22"/>
      <c r="C382" s="102"/>
      <c r="D382" s="22"/>
      <c r="E382" s="18"/>
      <c r="F382" s="18"/>
      <c r="G382" s="18"/>
    </row>
    <row r="383" spans="1:7" customFormat="1" hidden="1" x14ac:dyDescent="0.25">
      <c r="A383" s="22" t="s">
        <v>968</v>
      </c>
      <c r="B383" s="22"/>
      <c r="C383" s="102"/>
      <c r="D383" s="22"/>
      <c r="E383" s="18"/>
      <c r="F383" s="18"/>
      <c r="G383" s="18"/>
    </row>
    <row r="384" spans="1:7" customFormat="1" hidden="1" x14ac:dyDescent="0.25">
      <c r="A384" s="22" t="s">
        <v>969</v>
      </c>
      <c r="B384" s="22"/>
      <c r="C384" s="102"/>
      <c r="D384" s="22"/>
      <c r="E384" s="18"/>
      <c r="F384" s="18"/>
      <c r="G384" s="18"/>
    </row>
    <row r="385" spans="1:7" customFormat="1" hidden="1" x14ac:dyDescent="0.25">
      <c r="A385" s="22" t="s">
        <v>970</v>
      </c>
      <c r="B385" s="22"/>
      <c r="C385" s="102"/>
      <c r="D385" s="22"/>
      <c r="E385" s="18"/>
      <c r="F385" s="18"/>
      <c r="G385" s="18"/>
    </row>
    <row r="386" spans="1:7" customFormat="1" hidden="1" x14ac:dyDescent="0.25">
      <c r="A386" s="22" t="s">
        <v>971</v>
      </c>
      <c r="B386" s="22"/>
      <c r="C386" s="102"/>
      <c r="D386" s="22"/>
      <c r="E386" s="18"/>
      <c r="F386" s="18"/>
      <c r="G386" s="18"/>
    </row>
    <row r="387" spans="1:7" customFormat="1" hidden="1" x14ac:dyDescent="0.25">
      <c r="A387" s="22" t="s">
        <v>972</v>
      </c>
      <c r="B387" s="22"/>
      <c r="C387" s="102"/>
      <c r="D387" s="22"/>
      <c r="E387" s="18"/>
      <c r="F387" s="18"/>
      <c r="G387" s="18"/>
    </row>
    <row r="388" spans="1:7" customFormat="1" hidden="1" x14ac:dyDescent="0.25">
      <c r="A388" s="22" t="s">
        <v>973</v>
      </c>
      <c r="B388" s="22"/>
      <c r="C388" s="102"/>
      <c r="D388" s="22"/>
      <c r="E388" s="18"/>
      <c r="F388" s="18"/>
      <c r="G388" s="18"/>
    </row>
    <row r="389" spans="1:7" customFormat="1" hidden="1" x14ac:dyDescent="0.25">
      <c r="A389" s="22" t="s">
        <v>974</v>
      </c>
      <c r="B389" s="22"/>
      <c r="C389" s="102"/>
      <c r="D389" s="22"/>
      <c r="E389" s="18"/>
      <c r="F389" s="18"/>
      <c r="G389" s="18"/>
    </row>
    <row r="390" spans="1:7" customFormat="1" hidden="1" x14ac:dyDescent="0.25">
      <c r="A390" s="22" t="s">
        <v>975</v>
      </c>
      <c r="B390" s="22"/>
      <c r="C390" s="102"/>
      <c r="D390" s="22"/>
      <c r="E390" s="18"/>
      <c r="F390" s="18"/>
      <c r="G390" s="18"/>
    </row>
    <row r="391" spans="1:7" customFormat="1" hidden="1" x14ac:dyDescent="0.25">
      <c r="A391" s="22" t="s">
        <v>976</v>
      </c>
      <c r="B391" s="22"/>
      <c r="C391" s="102"/>
      <c r="D391" s="22"/>
      <c r="E391" s="18"/>
      <c r="F391" s="18"/>
      <c r="G391" s="18"/>
    </row>
    <row r="392" spans="1:7" customFormat="1" hidden="1" x14ac:dyDescent="0.25">
      <c r="A392" s="22" t="s">
        <v>977</v>
      </c>
      <c r="B392" s="22"/>
      <c r="C392" s="102"/>
      <c r="D392" s="22"/>
      <c r="E392" s="18"/>
      <c r="F392" s="18"/>
      <c r="G392" s="18"/>
    </row>
    <row r="393" spans="1:7" customFormat="1" hidden="1" x14ac:dyDescent="0.25">
      <c r="A393" s="22" t="s">
        <v>978</v>
      </c>
      <c r="B393" s="22"/>
      <c r="C393" s="102"/>
      <c r="D393" s="22"/>
      <c r="E393" s="18"/>
      <c r="F393" s="18"/>
      <c r="G393" s="18"/>
    </row>
    <row r="394" spans="1:7" customFormat="1" hidden="1" x14ac:dyDescent="0.25">
      <c r="A394" s="22" t="s">
        <v>979</v>
      </c>
      <c r="B394" s="22"/>
      <c r="C394" s="102"/>
      <c r="D394" s="22"/>
      <c r="E394" s="18"/>
      <c r="F394" s="18"/>
      <c r="G394" s="18"/>
    </row>
    <row r="395" spans="1:7" customFormat="1" hidden="1" x14ac:dyDescent="0.25">
      <c r="A395" s="22" t="s">
        <v>980</v>
      </c>
      <c r="B395" s="22"/>
      <c r="C395" s="102"/>
      <c r="D395" s="22"/>
      <c r="E395" s="18"/>
      <c r="F395" s="18"/>
      <c r="G395" s="18"/>
    </row>
    <row r="396" spans="1:7" customFormat="1" hidden="1" x14ac:dyDescent="0.25">
      <c r="A396" s="22" t="s">
        <v>981</v>
      </c>
      <c r="B396" s="22"/>
      <c r="C396" s="102"/>
      <c r="D396" s="22"/>
      <c r="E396" s="18"/>
      <c r="F396" s="18"/>
      <c r="G396" s="18"/>
    </row>
    <row r="397" spans="1:7" customFormat="1" hidden="1" x14ac:dyDescent="0.25">
      <c r="A397" s="22" t="s">
        <v>982</v>
      </c>
      <c r="B397" s="22"/>
      <c r="C397" s="102"/>
      <c r="D397" s="22"/>
      <c r="E397" s="18"/>
      <c r="F397" s="18"/>
      <c r="G397" s="18"/>
    </row>
    <row r="398" spans="1:7" customFormat="1" hidden="1" x14ac:dyDescent="0.25">
      <c r="A398" s="22" t="s">
        <v>983</v>
      </c>
      <c r="B398" s="22"/>
      <c r="C398" s="102"/>
      <c r="D398" s="22"/>
      <c r="E398" s="18"/>
      <c r="F398" s="18"/>
      <c r="G398" s="18"/>
    </row>
    <row r="399" spans="1:7" customFormat="1" hidden="1" x14ac:dyDescent="0.25">
      <c r="A399" s="22" t="s">
        <v>984</v>
      </c>
      <c r="B399" s="22"/>
      <c r="C399" s="102"/>
      <c r="D399" s="22"/>
      <c r="E399" s="18"/>
      <c r="F399" s="18"/>
      <c r="G399" s="18"/>
    </row>
    <row r="400" spans="1:7" customFormat="1" hidden="1" x14ac:dyDescent="0.25">
      <c r="A400" s="22" t="s">
        <v>985</v>
      </c>
      <c r="B400" s="22"/>
      <c r="C400" s="102"/>
      <c r="D400" s="22"/>
      <c r="E400" s="18"/>
      <c r="F400" s="18"/>
      <c r="G400" s="18"/>
    </row>
    <row r="401" spans="1:7" customFormat="1" hidden="1" x14ac:dyDescent="0.25">
      <c r="A401" s="22" t="s">
        <v>986</v>
      </c>
      <c r="B401" s="22"/>
      <c r="C401" s="102"/>
      <c r="D401" s="22"/>
      <c r="E401" s="18"/>
      <c r="F401" s="18"/>
      <c r="G401" s="18"/>
    </row>
    <row r="402" spans="1:7" customFormat="1" hidden="1" x14ac:dyDescent="0.25">
      <c r="A402" s="22" t="s">
        <v>987</v>
      </c>
      <c r="B402" s="22"/>
      <c r="C402" s="102"/>
      <c r="D402" s="22"/>
      <c r="E402" s="18"/>
      <c r="F402" s="18"/>
      <c r="G402" s="18"/>
    </row>
    <row r="403" spans="1:7" customFormat="1" hidden="1" x14ac:dyDescent="0.25">
      <c r="A403" s="22" t="s">
        <v>988</v>
      </c>
      <c r="B403" s="22"/>
      <c r="C403" s="102"/>
      <c r="D403" s="22"/>
      <c r="E403" s="18"/>
      <c r="F403" s="18"/>
      <c r="G403" s="18"/>
    </row>
    <row r="404" spans="1:7" customFormat="1" hidden="1" x14ac:dyDescent="0.25">
      <c r="A404" s="22" t="s">
        <v>989</v>
      </c>
      <c r="B404" s="22"/>
      <c r="C404" s="102"/>
      <c r="D404" s="22"/>
      <c r="E404" s="18"/>
      <c r="F404" s="18"/>
      <c r="G404" s="18"/>
    </row>
    <row r="405" spans="1:7" customFormat="1" hidden="1" x14ac:dyDescent="0.25">
      <c r="A405" s="22" t="s">
        <v>990</v>
      </c>
      <c r="B405" s="22"/>
      <c r="C405" s="102"/>
      <c r="D405" s="22"/>
      <c r="E405" s="18"/>
      <c r="F405" s="18"/>
      <c r="G405" s="18"/>
    </row>
    <row r="406" spans="1:7" customFormat="1" hidden="1" x14ac:dyDescent="0.25">
      <c r="A406" s="22" t="s">
        <v>991</v>
      </c>
      <c r="B406" s="22"/>
      <c r="C406" s="102"/>
      <c r="D406" s="22"/>
      <c r="E406" s="18"/>
      <c r="F406" s="18"/>
      <c r="G406" s="18"/>
    </row>
    <row r="407" spans="1:7" customFormat="1" hidden="1" x14ac:dyDescent="0.25">
      <c r="A407" s="22" t="s">
        <v>992</v>
      </c>
      <c r="B407" s="22"/>
      <c r="C407" s="102"/>
      <c r="D407" s="22"/>
      <c r="E407" s="18"/>
      <c r="F407" s="18"/>
      <c r="G407" s="18"/>
    </row>
    <row r="408" spans="1:7" customFormat="1" hidden="1" x14ac:dyDescent="0.25">
      <c r="A408" s="22" t="s">
        <v>993</v>
      </c>
      <c r="B408" s="22"/>
      <c r="C408" s="102"/>
      <c r="D408" s="22"/>
      <c r="E408" s="18"/>
      <c r="F408" s="18"/>
      <c r="G408" s="18"/>
    </row>
    <row r="409" spans="1:7" customFormat="1" hidden="1" x14ac:dyDescent="0.25">
      <c r="A409" s="22" t="s">
        <v>994</v>
      </c>
      <c r="B409" s="22"/>
      <c r="C409" s="102"/>
      <c r="D409" s="22"/>
      <c r="E409" s="18"/>
      <c r="F409" s="18"/>
      <c r="G409" s="18"/>
    </row>
    <row r="410" spans="1:7" customFormat="1" hidden="1" x14ac:dyDescent="0.25">
      <c r="A410" s="22" t="s">
        <v>995</v>
      </c>
      <c r="B410" s="22"/>
      <c r="C410" s="102"/>
      <c r="D410" s="22"/>
      <c r="E410" s="18"/>
      <c r="F410" s="18"/>
      <c r="G410" s="18"/>
    </row>
    <row r="411" spans="1:7" ht="18.75" x14ac:dyDescent="0.25">
      <c r="A411" s="94"/>
      <c r="B411" s="95" t="s">
        <v>996</v>
      </c>
      <c r="C411" s="94"/>
      <c r="D411" s="94"/>
      <c r="E411" s="94"/>
      <c r="F411" s="96"/>
      <c r="G411" s="96"/>
    </row>
    <row r="412" spans="1:7" ht="15" customHeight="1" x14ac:dyDescent="0.25">
      <c r="A412" s="42"/>
      <c r="B412" s="48" t="s">
        <v>997</v>
      </c>
      <c r="C412" s="42" t="s">
        <v>732</v>
      </c>
      <c r="D412" s="42" t="s">
        <v>733</v>
      </c>
      <c r="E412" s="42"/>
      <c r="F412" s="42" t="s">
        <v>536</v>
      </c>
      <c r="G412" s="42" t="s">
        <v>734</v>
      </c>
    </row>
    <row r="413" spans="1:7" x14ac:dyDescent="0.25">
      <c r="A413" s="22" t="s">
        <v>998</v>
      </c>
      <c r="B413" s="22" t="s">
        <v>736</v>
      </c>
      <c r="C413" s="46" t="s">
        <v>65</v>
      </c>
      <c r="D413" s="36"/>
      <c r="E413" s="36"/>
      <c r="F413" s="62"/>
      <c r="G413" s="62"/>
    </row>
    <row r="414" spans="1:7" x14ac:dyDescent="0.25">
      <c r="A414" s="36"/>
      <c r="D414" s="36"/>
      <c r="E414" s="36"/>
      <c r="F414" s="62"/>
      <c r="G414" s="62"/>
    </row>
    <row r="415" spans="1:7" x14ac:dyDescent="0.25">
      <c r="B415" s="22" t="s">
        <v>737</v>
      </c>
      <c r="D415" s="36"/>
      <c r="E415" s="36"/>
      <c r="F415" s="62"/>
      <c r="G415" s="62"/>
    </row>
    <row r="416" spans="1:7" x14ac:dyDescent="0.25">
      <c r="A416" s="22" t="s">
        <v>999</v>
      </c>
      <c r="B416" s="210" t="s">
        <v>739</v>
      </c>
      <c r="C416" s="181" t="s">
        <v>65</v>
      </c>
      <c r="D416" s="215" t="s">
        <v>65</v>
      </c>
      <c r="E416" s="187"/>
      <c r="F416" s="52" t="str">
        <f t="shared" ref="F416:F439" si="13">IF($C$440=0,"",IF(C416="[for completion]","",C416/$C$440))</f>
        <v/>
      </c>
      <c r="G416" s="52" t="str">
        <f t="shared" ref="G416:G439" si="14">IF($D$440=0,"",IF(D416="[for completion]","",D416/$D$440))</f>
        <v/>
      </c>
    </row>
    <row r="417" spans="1:7" x14ac:dyDescent="0.25">
      <c r="A417" s="22" t="s">
        <v>1000</v>
      </c>
      <c r="B417" s="210" t="s">
        <v>741</v>
      </c>
      <c r="C417" s="181" t="s">
        <v>65</v>
      </c>
      <c r="D417" s="215" t="s">
        <v>65</v>
      </c>
      <c r="E417" s="187"/>
      <c r="F417" s="52" t="str">
        <f t="shared" si="13"/>
        <v/>
      </c>
      <c r="G417" s="52" t="str">
        <f t="shared" si="14"/>
        <v/>
      </c>
    </row>
    <row r="418" spans="1:7" x14ac:dyDescent="0.25">
      <c r="A418" s="22" t="s">
        <v>1001</v>
      </c>
      <c r="B418" s="210" t="s">
        <v>743</v>
      </c>
      <c r="C418" s="181" t="s">
        <v>65</v>
      </c>
      <c r="D418" s="215" t="s">
        <v>65</v>
      </c>
      <c r="E418" s="187"/>
      <c r="F418" s="52" t="str">
        <f t="shared" si="13"/>
        <v/>
      </c>
      <c r="G418" s="52" t="str">
        <f t="shared" si="14"/>
        <v/>
      </c>
    </row>
    <row r="419" spans="1:7" x14ac:dyDescent="0.25">
      <c r="A419" s="22" t="s">
        <v>1002</v>
      </c>
      <c r="B419" s="210" t="s">
        <v>745</v>
      </c>
      <c r="C419" s="181" t="s">
        <v>65</v>
      </c>
      <c r="D419" s="215" t="s">
        <v>65</v>
      </c>
      <c r="E419" s="187"/>
      <c r="F419" s="52" t="str">
        <f t="shared" si="13"/>
        <v/>
      </c>
      <c r="G419" s="52" t="str">
        <f t="shared" si="14"/>
        <v/>
      </c>
    </row>
    <row r="420" spans="1:7" x14ac:dyDescent="0.25">
      <c r="A420" s="22" t="s">
        <v>1003</v>
      </c>
      <c r="B420" s="210" t="s">
        <v>747</v>
      </c>
      <c r="C420" s="181" t="s">
        <v>65</v>
      </c>
      <c r="D420" s="215" t="s">
        <v>65</v>
      </c>
      <c r="E420" s="187"/>
      <c r="F420" s="52" t="str">
        <f t="shared" si="13"/>
        <v/>
      </c>
      <c r="G420" s="52" t="str">
        <f t="shared" si="14"/>
        <v/>
      </c>
    </row>
    <row r="421" spans="1:7" x14ac:dyDescent="0.25">
      <c r="A421" s="22" t="s">
        <v>1004</v>
      </c>
      <c r="B421" s="210" t="s">
        <v>749</v>
      </c>
      <c r="C421" s="181" t="s">
        <v>65</v>
      </c>
      <c r="D421" s="215" t="s">
        <v>65</v>
      </c>
      <c r="E421" s="187"/>
      <c r="F421" s="52" t="str">
        <f t="shared" si="13"/>
        <v/>
      </c>
      <c r="G421" s="52" t="str">
        <f t="shared" si="14"/>
        <v/>
      </c>
    </row>
    <row r="422" spans="1:7" x14ac:dyDescent="0.25">
      <c r="A422" s="22" t="s">
        <v>1005</v>
      </c>
      <c r="B422" s="210" t="s">
        <v>751</v>
      </c>
      <c r="C422" s="181" t="s">
        <v>65</v>
      </c>
      <c r="D422" s="215" t="s">
        <v>65</v>
      </c>
      <c r="E422" s="187"/>
      <c r="F422" s="52" t="str">
        <f t="shared" si="13"/>
        <v/>
      </c>
      <c r="G422" s="52" t="str">
        <f t="shared" si="14"/>
        <v/>
      </c>
    </row>
    <row r="423" spans="1:7" x14ac:dyDescent="0.25">
      <c r="A423" s="22" t="s">
        <v>1006</v>
      </c>
      <c r="B423" s="210" t="s">
        <v>753</v>
      </c>
      <c r="C423" s="181" t="s">
        <v>65</v>
      </c>
      <c r="D423" s="215" t="s">
        <v>65</v>
      </c>
      <c r="E423" s="187"/>
      <c r="F423" s="52" t="str">
        <f t="shared" si="13"/>
        <v/>
      </c>
      <c r="G423" s="52" t="str">
        <f t="shared" si="14"/>
        <v/>
      </c>
    </row>
    <row r="424" spans="1:7" x14ac:dyDescent="0.25">
      <c r="A424" s="22" t="s">
        <v>1007</v>
      </c>
      <c r="B424" s="210" t="s">
        <v>755</v>
      </c>
      <c r="C424" s="181" t="s">
        <v>65</v>
      </c>
      <c r="D424" s="215" t="s">
        <v>65</v>
      </c>
      <c r="E424" s="187"/>
      <c r="F424" s="52" t="str">
        <f t="shared" si="13"/>
        <v/>
      </c>
      <c r="G424" s="52" t="str">
        <f t="shared" si="14"/>
        <v/>
      </c>
    </row>
    <row r="425" spans="1:7" hidden="1" x14ac:dyDescent="0.25">
      <c r="A425" s="22" t="s">
        <v>1008</v>
      </c>
      <c r="B425" s="180"/>
      <c r="C425" s="179"/>
      <c r="D425" s="206"/>
      <c r="E425" s="180"/>
      <c r="F425" s="52" t="str">
        <f t="shared" si="13"/>
        <v/>
      </c>
      <c r="G425" s="52" t="str">
        <f t="shared" si="14"/>
        <v/>
      </c>
    </row>
    <row r="426" spans="1:7" hidden="1" x14ac:dyDescent="0.25">
      <c r="A426" s="22" t="s">
        <v>1009</v>
      </c>
      <c r="B426" s="180"/>
      <c r="C426" s="179"/>
      <c r="D426" s="206"/>
      <c r="E426" s="180"/>
      <c r="F426" s="52" t="str">
        <f t="shared" si="13"/>
        <v/>
      </c>
      <c r="G426" s="52" t="str">
        <f t="shared" si="14"/>
        <v/>
      </c>
    </row>
    <row r="427" spans="1:7" hidden="1" x14ac:dyDescent="0.25">
      <c r="A427" s="22" t="s">
        <v>1010</v>
      </c>
      <c r="B427" s="180"/>
      <c r="C427" s="179"/>
      <c r="D427" s="206"/>
      <c r="E427" s="180"/>
      <c r="F427" s="52" t="str">
        <f t="shared" si="13"/>
        <v/>
      </c>
      <c r="G427" s="52" t="str">
        <f t="shared" si="14"/>
        <v/>
      </c>
    </row>
    <row r="428" spans="1:7" hidden="1" x14ac:dyDescent="0.25">
      <c r="A428" s="22" t="s">
        <v>1011</v>
      </c>
      <c r="B428" s="180"/>
      <c r="C428" s="179"/>
      <c r="D428" s="206"/>
      <c r="E428" s="180"/>
      <c r="F428" s="52" t="str">
        <f t="shared" si="13"/>
        <v/>
      </c>
      <c r="G428" s="52" t="str">
        <f t="shared" si="14"/>
        <v/>
      </c>
    </row>
    <row r="429" spans="1:7" hidden="1" x14ac:dyDescent="0.25">
      <c r="A429" s="22" t="s">
        <v>1012</v>
      </c>
      <c r="B429" s="180"/>
      <c r="C429" s="179"/>
      <c r="D429" s="206"/>
      <c r="E429" s="180"/>
      <c r="F429" s="52" t="str">
        <f t="shared" si="13"/>
        <v/>
      </c>
      <c r="G429" s="52" t="str">
        <f t="shared" si="14"/>
        <v/>
      </c>
    </row>
    <row r="430" spans="1:7" hidden="1" x14ac:dyDescent="0.25">
      <c r="A430" s="22" t="s">
        <v>1013</v>
      </c>
      <c r="B430" s="180"/>
      <c r="C430" s="179"/>
      <c r="D430" s="206"/>
      <c r="E430" s="180"/>
      <c r="F430" s="52" t="str">
        <f t="shared" si="13"/>
        <v/>
      </c>
      <c r="G430" s="52" t="str">
        <f t="shared" si="14"/>
        <v/>
      </c>
    </row>
    <row r="431" spans="1:7" hidden="1" x14ac:dyDescent="0.25">
      <c r="A431" s="22" t="s">
        <v>1014</v>
      </c>
      <c r="B431" s="40"/>
      <c r="C431" s="46"/>
      <c r="D431" s="88"/>
      <c r="F431" s="52" t="str">
        <f t="shared" si="13"/>
        <v/>
      </c>
      <c r="G431" s="52" t="str">
        <f t="shared" si="14"/>
        <v/>
      </c>
    </row>
    <row r="432" spans="1:7" hidden="1" x14ac:dyDescent="0.25">
      <c r="A432" s="22" t="s">
        <v>1015</v>
      </c>
      <c r="B432" s="40"/>
      <c r="C432" s="46"/>
      <c r="D432" s="88"/>
      <c r="E432" s="98"/>
      <c r="F432" s="52" t="str">
        <f t="shared" si="13"/>
        <v/>
      </c>
      <c r="G432" s="52" t="str">
        <f t="shared" si="14"/>
        <v/>
      </c>
    </row>
    <row r="433" spans="1:7" hidden="1" x14ac:dyDescent="0.25">
      <c r="A433" s="22" t="s">
        <v>1016</v>
      </c>
      <c r="B433" s="40"/>
      <c r="C433" s="46"/>
      <c r="D433" s="88"/>
      <c r="E433" s="98"/>
      <c r="F433" s="52" t="str">
        <f t="shared" si="13"/>
        <v/>
      </c>
      <c r="G433" s="52" t="str">
        <f t="shared" si="14"/>
        <v/>
      </c>
    </row>
    <row r="434" spans="1:7" hidden="1" x14ac:dyDescent="0.25">
      <c r="A434" s="22" t="s">
        <v>1017</v>
      </c>
      <c r="B434" s="40"/>
      <c r="C434" s="46"/>
      <c r="D434" s="88"/>
      <c r="E434" s="98"/>
      <c r="F434" s="52" t="str">
        <f t="shared" si="13"/>
        <v/>
      </c>
      <c r="G434" s="52" t="str">
        <f t="shared" si="14"/>
        <v/>
      </c>
    </row>
    <row r="435" spans="1:7" hidden="1" x14ac:dyDescent="0.25">
      <c r="A435" s="22" t="s">
        <v>1018</v>
      </c>
      <c r="B435" s="40"/>
      <c r="C435" s="46"/>
      <c r="D435" s="88"/>
      <c r="E435" s="98"/>
      <c r="F435" s="52" t="str">
        <f t="shared" si="13"/>
        <v/>
      </c>
      <c r="G435" s="52" t="str">
        <f t="shared" si="14"/>
        <v/>
      </c>
    </row>
    <row r="436" spans="1:7" hidden="1" x14ac:dyDescent="0.25">
      <c r="A436" s="22" t="s">
        <v>1019</v>
      </c>
      <c r="B436" s="40"/>
      <c r="C436" s="46"/>
      <c r="D436" s="88"/>
      <c r="E436" s="98"/>
      <c r="F436" s="52" t="str">
        <f t="shared" si="13"/>
        <v/>
      </c>
      <c r="G436" s="52" t="str">
        <f t="shared" si="14"/>
        <v/>
      </c>
    </row>
    <row r="437" spans="1:7" hidden="1" x14ac:dyDescent="0.25">
      <c r="A437" s="22" t="s">
        <v>1020</v>
      </c>
      <c r="B437" s="40"/>
      <c r="C437" s="46"/>
      <c r="D437" s="88"/>
      <c r="E437" s="98"/>
      <c r="F437" s="52" t="str">
        <f t="shared" si="13"/>
        <v/>
      </c>
      <c r="G437" s="52" t="str">
        <f t="shared" si="14"/>
        <v/>
      </c>
    </row>
    <row r="438" spans="1:7" hidden="1" x14ac:dyDescent="0.25">
      <c r="A438" s="22" t="s">
        <v>1021</v>
      </c>
      <c r="B438" s="40"/>
      <c r="C438" s="46"/>
      <c r="D438" s="88"/>
      <c r="E438" s="98"/>
      <c r="F438" s="52" t="str">
        <f t="shared" si="13"/>
        <v/>
      </c>
      <c r="G438" s="52" t="str">
        <f t="shared" si="14"/>
        <v/>
      </c>
    </row>
    <row r="439" spans="1:7" hidden="1" x14ac:dyDescent="0.25">
      <c r="A439" s="22" t="s">
        <v>1022</v>
      </c>
      <c r="B439" s="40"/>
      <c r="C439" s="46"/>
      <c r="D439" s="88"/>
      <c r="E439" s="98"/>
      <c r="F439" s="52" t="str">
        <f t="shared" si="13"/>
        <v/>
      </c>
      <c r="G439" s="52" t="str">
        <f t="shared" si="14"/>
        <v/>
      </c>
    </row>
    <row r="440" spans="1:7" hidden="1" x14ac:dyDescent="0.25">
      <c r="A440" s="22" t="s">
        <v>1023</v>
      </c>
      <c r="B440" s="40" t="s">
        <v>97</v>
      </c>
      <c r="C440" s="55">
        <f>SUM(C416:C439)</f>
        <v>0</v>
      </c>
      <c r="D440" s="51">
        <f>SUM(D416:D439)</f>
        <v>0</v>
      </c>
      <c r="E440" s="98"/>
      <c r="F440" s="99">
        <f>SUM(F416:F439)</f>
        <v>0</v>
      </c>
      <c r="G440" s="99">
        <f>SUM(G416:G439)</f>
        <v>0</v>
      </c>
    </row>
    <row r="441" spans="1:7" ht="15" customHeight="1" x14ac:dyDescent="0.25">
      <c r="A441" s="42"/>
      <c r="B441" s="42" t="s">
        <v>1024</v>
      </c>
      <c r="C441" s="42" t="s">
        <v>732</v>
      </c>
      <c r="D441" s="42" t="s">
        <v>733</v>
      </c>
      <c r="E441" s="42"/>
      <c r="F441" s="42" t="s">
        <v>536</v>
      </c>
      <c r="G441" s="42" t="s">
        <v>734</v>
      </c>
    </row>
    <row r="442" spans="1:7" x14ac:dyDescent="0.25">
      <c r="A442" s="22" t="s">
        <v>1025</v>
      </c>
      <c r="B442" s="22" t="s">
        <v>774</v>
      </c>
      <c r="C442" s="87" t="s">
        <v>65</v>
      </c>
      <c r="G442" s="22"/>
    </row>
    <row r="443" spans="1:7" x14ac:dyDescent="0.25">
      <c r="G443" s="22"/>
    </row>
    <row r="444" spans="1:7" x14ac:dyDescent="0.25">
      <c r="B444" s="40" t="s">
        <v>775</v>
      </c>
      <c r="G444" s="22"/>
    </row>
    <row r="445" spans="1:7" x14ac:dyDescent="0.25">
      <c r="A445" s="22" t="s">
        <v>1026</v>
      </c>
      <c r="B445" s="22" t="s">
        <v>777</v>
      </c>
      <c r="C445" s="46" t="s">
        <v>65</v>
      </c>
      <c r="D445" s="88" t="s">
        <v>65</v>
      </c>
      <c r="F445" s="52"/>
      <c r="G445" s="52"/>
    </row>
    <row r="446" spans="1:7" x14ac:dyDescent="0.25">
      <c r="A446" s="22" t="s">
        <v>1027</v>
      </c>
      <c r="B446" s="22" t="s">
        <v>779</v>
      </c>
      <c r="C446" s="46" t="s">
        <v>65</v>
      </c>
      <c r="D446" s="88" t="s">
        <v>65</v>
      </c>
      <c r="F446" s="52"/>
      <c r="G446" s="52"/>
    </row>
    <row r="447" spans="1:7" x14ac:dyDescent="0.25">
      <c r="A447" s="22" t="s">
        <v>1028</v>
      </c>
      <c r="B447" s="22" t="s">
        <v>781</v>
      </c>
      <c r="C447" s="46" t="s">
        <v>65</v>
      </c>
      <c r="D447" s="88" t="s">
        <v>65</v>
      </c>
      <c r="F447" s="52"/>
      <c r="G447" s="52"/>
    </row>
    <row r="448" spans="1:7" x14ac:dyDescent="0.25">
      <c r="A448" s="22" t="s">
        <v>1029</v>
      </c>
      <c r="B448" s="22" t="s">
        <v>783</v>
      </c>
      <c r="C448" s="46" t="s">
        <v>65</v>
      </c>
      <c r="D448" s="88" t="s">
        <v>65</v>
      </c>
      <c r="F448" s="52"/>
      <c r="G448" s="52"/>
    </row>
    <row r="449" spans="1:7" x14ac:dyDescent="0.25">
      <c r="A449" s="22" t="s">
        <v>1030</v>
      </c>
      <c r="B449" s="22" t="s">
        <v>785</v>
      </c>
      <c r="C449" s="46" t="s">
        <v>65</v>
      </c>
      <c r="D449" s="88" t="s">
        <v>65</v>
      </c>
      <c r="F449" s="52"/>
      <c r="G449" s="52"/>
    </row>
    <row r="450" spans="1:7" x14ac:dyDescent="0.25">
      <c r="A450" s="22" t="s">
        <v>1031</v>
      </c>
      <c r="B450" s="182" t="s">
        <v>787</v>
      </c>
      <c r="C450" s="179" t="s">
        <v>65</v>
      </c>
      <c r="D450" s="206" t="s">
        <v>65</v>
      </c>
      <c r="F450" s="52"/>
      <c r="G450" s="52"/>
    </row>
    <row r="451" spans="1:7" x14ac:dyDescent="0.25">
      <c r="A451" s="22" t="s">
        <v>1032</v>
      </c>
      <c r="B451" s="182" t="s">
        <v>789</v>
      </c>
      <c r="C451" s="179" t="s">
        <v>65</v>
      </c>
      <c r="D451" s="206" t="s">
        <v>65</v>
      </c>
      <c r="F451" s="52"/>
      <c r="G451" s="52"/>
    </row>
    <row r="452" spans="1:7" x14ac:dyDescent="0.25">
      <c r="A452" s="22" t="s">
        <v>1033</v>
      </c>
      <c r="B452" s="182" t="s">
        <v>791</v>
      </c>
      <c r="C452" s="179" t="s">
        <v>65</v>
      </c>
      <c r="D452" s="206" t="s">
        <v>65</v>
      </c>
      <c r="F452" s="52"/>
      <c r="G452" s="52"/>
    </row>
    <row r="453" spans="1:7" x14ac:dyDescent="0.25">
      <c r="A453" s="22" t="s">
        <v>1034</v>
      </c>
      <c r="B453" s="183" t="s">
        <v>97</v>
      </c>
      <c r="C453" s="181" t="s">
        <v>65</v>
      </c>
      <c r="D453" s="215" t="s">
        <v>65</v>
      </c>
      <c r="F453" s="87"/>
      <c r="G453" s="87"/>
    </row>
    <row r="454" spans="1:7" hidden="1" outlineLevel="1" x14ac:dyDescent="0.25">
      <c r="A454" s="22" t="s">
        <v>1035</v>
      </c>
      <c r="B454" s="185" t="s">
        <v>1500</v>
      </c>
      <c r="C454" s="179"/>
      <c r="D454" s="206"/>
      <c r="F454" s="52"/>
      <c r="G454" s="52"/>
    </row>
    <row r="455" spans="1:7" hidden="1" outlineLevel="1" x14ac:dyDescent="0.25">
      <c r="A455" s="22" t="s">
        <v>1036</v>
      </c>
      <c r="B455" s="185"/>
      <c r="C455" s="179"/>
      <c r="D455" s="206"/>
      <c r="F455" s="52"/>
      <c r="G455" s="52"/>
    </row>
    <row r="456" spans="1:7" hidden="1" outlineLevel="1" x14ac:dyDescent="0.25">
      <c r="A456" s="22" t="s">
        <v>1037</v>
      </c>
      <c r="B456" s="185"/>
      <c r="C456" s="179"/>
      <c r="D456" s="206"/>
      <c r="F456" s="52"/>
      <c r="G456" s="52"/>
    </row>
    <row r="457" spans="1:7" hidden="1" outlineLevel="1" x14ac:dyDescent="0.25">
      <c r="A457" s="22" t="s">
        <v>1038</v>
      </c>
      <c r="B457" s="185"/>
      <c r="C457" s="179"/>
      <c r="D457" s="206"/>
      <c r="F457" s="52"/>
      <c r="G457" s="52"/>
    </row>
    <row r="458" spans="1:7" hidden="1" outlineLevel="1" x14ac:dyDescent="0.25">
      <c r="A458" s="22" t="s">
        <v>1039</v>
      </c>
      <c r="B458" s="185"/>
      <c r="C458" s="179"/>
      <c r="D458" s="206"/>
      <c r="F458" s="52"/>
      <c r="G458" s="52"/>
    </row>
    <row r="459" spans="1:7" hidden="1" outlineLevel="1" x14ac:dyDescent="0.25">
      <c r="A459" s="22" t="s">
        <v>1040</v>
      </c>
      <c r="B459" s="185"/>
      <c r="C459" s="179"/>
      <c r="D459" s="206"/>
      <c r="F459" s="52"/>
      <c r="G459" s="52"/>
    </row>
    <row r="460" spans="1:7" hidden="1" outlineLevel="1" x14ac:dyDescent="0.25">
      <c r="A460" s="22" t="s">
        <v>1041</v>
      </c>
      <c r="B460" s="209"/>
      <c r="C460" s="182"/>
      <c r="D460" s="182"/>
      <c r="F460" s="53"/>
      <c r="G460" s="53"/>
    </row>
    <row r="461" spans="1:7" hidden="1" outlineLevel="1" x14ac:dyDescent="0.25">
      <c r="A461" s="22" t="s">
        <v>1042</v>
      </c>
      <c r="B461" s="209"/>
      <c r="C461" s="182"/>
      <c r="D461" s="182"/>
      <c r="F461" s="53"/>
      <c r="G461" s="53"/>
    </row>
    <row r="462" spans="1:7" hidden="1" outlineLevel="1" x14ac:dyDescent="0.25">
      <c r="A462" s="22" t="s">
        <v>1043</v>
      </c>
      <c r="B462" s="57"/>
      <c r="F462" s="98"/>
      <c r="G462" s="98"/>
    </row>
    <row r="463" spans="1:7" ht="15" customHeight="1" collapsed="1" x14ac:dyDescent="0.25">
      <c r="A463" s="42"/>
      <c r="B463" s="42" t="s">
        <v>1044</v>
      </c>
      <c r="C463" s="42" t="s">
        <v>732</v>
      </c>
      <c r="D463" s="42" t="s">
        <v>733</v>
      </c>
      <c r="E463" s="42"/>
      <c r="F463" s="42" t="s">
        <v>536</v>
      </c>
      <c r="G463" s="42" t="s">
        <v>734</v>
      </c>
    </row>
    <row r="464" spans="1:7" x14ac:dyDescent="0.25">
      <c r="A464" s="22" t="s">
        <v>1045</v>
      </c>
      <c r="B464" s="22" t="s">
        <v>774</v>
      </c>
      <c r="C464" s="87" t="s">
        <v>65</v>
      </c>
      <c r="G464" s="22"/>
    </row>
    <row r="465" spans="1:7" x14ac:dyDescent="0.25">
      <c r="G465" s="22"/>
    </row>
    <row r="466" spans="1:7" x14ac:dyDescent="0.25">
      <c r="B466" s="40" t="s">
        <v>775</v>
      </c>
      <c r="G466" s="22"/>
    </row>
    <row r="467" spans="1:7" x14ac:dyDescent="0.25">
      <c r="A467" s="22" t="s">
        <v>1046</v>
      </c>
      <c r="B467" s="22" t="s">
        <v>777</v>
      </c>
      <c r="C467" s="46" t="s">
        <v>65</v>
      </c>
      <c r="D467" s="88" t="s">
        <v>65</v>
      </c>
      <c r="F467" s="52"/>
      <c r="G467" s="52"/>
    </row>
    <row r="468" spans="1:7" x14ac:dyDescent="0.25">
      <c r="A468" s="22" t="s">
        <v>1047</v>
      </c>
      <c r="B468" s="22" t="s">
        <v>779</v>
      </c>
      <c r="C468" s="46" t="s">
        <v>65</v>
      </c>
      <c r="D468" s="88" t="s">
        <v>65</v>
      </c>
      <c r="F468" s="52"/>
      <c r="G468" s="52"/>
    </row>
    <row r="469" spans="1:7" x14ac:dyDescent="0.25">
      <c r="A469" s="22" t="s">
        <v>1048</v>
      </c>
      <c r="B469" s="22" t="s">
        <v>781</v>
      </c>
      <c r="C469" s="46" t="s">
        <v>65</v>
      </c>
      <c r="D469" s="88" t="s">
        <v>65</v>
      </c>
      <c r="F469" s="52"/>
      <c r="G469" s="52"/>
    </row>
    <row r="470" spans="1:7" x14ac:dyDescent="0.25">
      <c r="A470" s="22" t="s">
        <v>1049</v>
      </c>
      <c r="B470" s="22" t="s">
        <v>783</v>
      </c>
      <c r="C470" s="46" t="s">
        <v>65</v>
      </c>
      <c r="D470" s="88" t="s">
        <v>65</v>
      </c>
      <c r="F470" s="52"/>
      <c r="G470" s="52"/>
    </row>
    <row r="471" spans="1:7" x14ac:dyDescent="0.25">
      <c r="A471" s="22" t="s">
        <v>1050</v>
      </c>
      <c r="B471" s="22" t="s">
        <v>785</v>
      </c>
      <c r="C471" s="46" t="s">
        <v>65</v>
      </c>
      <c r="D471" s="88" t="s">
        <v>65</v>
      </c>
      <c r="F471" s="52"/>
      <c r="G471" s="52"/>
    </row>
    <row r="472" spans="1:7" x14ac:dyDescent="0.25">
      <c r="A472" s="22" t="s">
        <v>1051</v>
      </c>
      <c r="B472" s="182" t="s">
        <v>787</v>
      </c>
      <c r="C472" s="179" t="s">
        <v>65</v>
      </c>
      <c r="D472" s="206" t="s">
        <v>65</v>
      </c>
      <c r="F472" s="52"/>
      <c r="G472" s="52"/>
    </row>
    <row r="473" spans="1:7" x14ac:dyDescent="0.25">
      <c r="A473" s="22" t="s">
        <v>1052</v>
      </c>
      <c r="B473" s="182" t="s">
        <v>789</v>
      </c>
      <c r="C473" s="179" t="s">
        <v>65</v>
      </c>
      <c r="D473" s="206" t="s">
        <v>65</v>
      </c>
      <c r="F473" s="52"/>
      <c r="G473" s="52"/>
    </row>
    <row r="474" spans="1:7" x14ac:dyDescent="0.25">
      <c r="A474" s="22" t="s">
        <v>1053</v>
      </c>
      <c r="B474" s="182" t="s">
        <v>791</v>
      </c>
      <c r="C474" s="179" t="s">
        <v>65</v>
      </c>
      <c r="D474" s="206" t="s">
        <v>65</v>
      </c>
      <c r="F474" s="52"/>
      <c r="G474" s="52"/>
    </row>
    <row r="475" spans="1:7" x14ac:dyDescent="0.25">
      <c r="A475" s="22" t="s">
        <v>1054</v>
      </c>
      <c r="B475" s="183" t="s">
        <v>97</v>
      </c>
      <c r="C475" s="181" t="s">
        <v>65</v>
      </c>
      <c r="D475" s="215" t="s">
        <v>65</v>
      </c>
      <c r="F475" s="87"/>
      <c r="G475" s="87"/>
    </row>
    <row r="476" spans="1:7" hidden="1" outlineLevel="1" x14ac:dyDescent="0.25">
      <c r="A476" s="22" t="s">
        <v>1055</v>
      </c>
      <c r="B476" s="185"/>
      <c r="C476" s="179"/>
      <c r="D476" s="206"/>
      <c r="F476" s="52"/>
      <c r="G476" s="52"/>
    </row>
    <row r="477" spans="1:7" hidden="1" outlineLevel="1" x14ac:dyDescent="0.25">
      <c r="A477" s="22" t="s">
        <v>1056</v>
      </c>
      <c r="B477" s="185"/>
      <c r="C477" s="179"/>
      <c r="D477" s="206"/>
      <c r="F477" s="52"/>
      <c r="G477" s="52"/>
    </row>
    <row r="478" spans="1:7" hidden="1" outlineLevel="1" x14ac:dyDescent="0.25">
      <c r="A478" s="22" t="s">
        <v>1057</v>
      </c>
      <c r="B478" s="185"/>
      <c r="C478" s="179"/>
      <c r="D478" s="206"/>
      <c r="F478" s="52"/>
      <c r="G478" s="52"/>
    </row>
    <row r="479" spans="1:7" hidden="1" outlineLevel="1" x14ac:dyDescent="0.25">
      <c r="A479" s="22" t="s">
        <v>1058</v>
      </c>
      <c r="B479" s="185"/>
      <c r="C479" s="179"/>
      <c r="D479" s="206"/>
      <c r="F479" s="52"/>
      <c r="G479" s="52"/>
    </row>
    <row r="480" spans="1:7" hidden="1" outlineLevel="1" x14ac:dyDescent="0.25">
      <c r="A480" s="22" t="s">
        <v>1059</v>
      </c>
      <c r="B480" s="185"/>
      <c r="C480" s="179"/>
      <c r="D480" s="206"/>
      <c r="F480" s="52"/>
      <c r="G480" s="52"/>
    </row>
    <row r="481" spans="1:7" hidden="1" outlineLevel="1" x14ac:dyDescent="0.25">
      <c r="A481" s="22" t="s">
        <v>1060</v>
      </c>
      <c r="B481" s="185"/>
      <c r="C481" s="179"/>
      <c r="D481" s="206"/>
      <c r="F481" s="52"/>
      <c r="G481" s="52"/>
    </row>
    <row r="482" spans="1:7" hidden="1" outlineLevel="1" x14ac:dyDescent="0.25">
      <c r="A482" s="22" t="s">
        <v>1061</v>
      </c>
      <c r="B482" s="209"/>
      <c r="C482" s="182"/>
      <c r="D482" s="182"/>
      <c r="F482" s="52"/>
      <c r="G482" s="52"/>
    </row>
    <row r="483" spans="1:7" hidden="1" outlineLevel="1" x14ac:dyDescent="0.25">
      <c r="A483" s="22" t="s">
        <v>1062</v>
      </c>
      <c r="B483" s="57"/>
      <c r="F483" s="52"/>
      <c r="G483" s="52"/>
    </row>
    <row r="484" spans="1:7" hidden="1" outlineLevel="1" x14ac:dyDescent="0.25">
      <c r="A484" s="22" t="s">
        <v>1063</v>
      </c>
      <c r="B484" s="57"/>
      <c r="F484" s="52"/>
      <c r="G484" s="87"/>
    </row>
    <row r="485" spans="1:7" ht="15" customHeight="1" collapsed="1" x14ac:dyDescent="0.25">
      <c r="A485" s="42"/>
      <c r="B485" s="43" t="s">
        <v>1064</v>
      </c>
      <c r="C485" s="42" t="s">
        <v>1065</v>
      </c>
      <c r="D485" s="42"/>
      <c r="E485" s="42"/>
      <c r="F485" s="42"/>
      <c r="G485" s="45"/>
    </row>
    <row r="486" spans="1:7" x14ac:dyDescent="0.25">
      <c r="A486" s="22" t="s">
        <v>1066</v>
      </c>
      <c r="B486" s="40" t="s">
        <v>1067</v>
      </c>
      <c r="C486" s="87" t="s">
        <v>65</v>
      </c>
      <c r="G486" s="22"/>
    </row>
    <row r="487" spans="1:7" x14ac:dyDescent="0.25">
      <c r="A487" s="22" t="s">
        <v>1068</v>
      </c>
      <c r="B487" s="40" t="s">
        <v>1069</v>
      </c>
      <c r="C487" s="87" t="s">
        <v>65</v>
      </c>
      <c r="G487" s="22"/>
    </row>
    <row r="488" spans="1:7" x14ac:dyDescent="0.25">
      <c r="A488" s="22" t="s">
        <v>1070</v>
      </c>
      <c r="B488" s="40" t="s">
        <v>1071</v>
      </c>
      <c r="C488" s="87" t="s">
        <v>65</v>
      </c>
      <c r="G488" s="22"/>
    </row>
    <row r="489" spans="1:7" x14ac:dyDescent="0.25">
      <c r="A489" s="22" t="s">
        <v>1072</v>
      </c>
      <c r="B489" s="40" t="s">
        <v>1073</v>
      </c>
      <c r="C489" s="87" t="s">
        <v>65</v>
      </c>
      <c r="G489" s="22"/>
    </row>
    <row r="490" spans="1:7" x14ac:dyDescent="0.25">
      <c r="A490" s="22" t="s">
        <v>1074</v>
      </c>
      <c r="B490" s="40" t="s">
        <v>1075</v>
      </c>
      <c r="C490" s="87" t="s">
        <v>65</v>
      </c>
      <c r="G490" s="22"/>
    </row>
    <row r="491" spans="1:7" x14ac:dyDescent="0.25">
      <c r="A491" s="22" t="s">
        <v>1076</v>
      </c>
      <c r="B491" s="40" t="s">
        <v>1077</v>
      </c>
      <c r="C491" s="87" t="s">
        <v>65</v>
      </c>
      <c r="G491" s="22"/>
    </row>
    <row r="492" spans="1:7" x14ac:dyDescent="0.25">
      <c r="A492" s="22" t="s">
        <v>1078</v>
      </c>
      <c r="B492" s="40" t="s">
        <v>1079</v>
      </c>
      <c r="C492" s="87" t="s">
        <v>65</v>
      </c>
      <c r="G492" s="22"/>
    </row>
    <row r="493" spans="1:7" x14ac:dyDescent="0.25">
      <c r="A493" s="22" t="s">
        <v>1080</v>
      </c>
      <c r="B493" s="40" t="s">
        <v>1081</v>
      </c>
      <c r="C493" s="87" t="s">
        <v>65</v>
      </c>
      <c r="G493" s="22"/>
    </row>
    <row r="494" spans="1:7" x14ac:dyDescent="0.25">
      <c r="A494" s="22" t="s">
        <v>1082</v>
      </c>
      <c r="B494" s="40" t="s">
        <v>1083</v>
      </c>
      <c r="C494" s="87" t="s">
        <v>65</v>
      </c>
      <c r="G494" s="22"/>
    </row>
    <row r="495" spans="1:7" x14ac:dyDescent="0.25">
      <c r="A495" s="22" t="s">
        <v>1084</v>
      </c>
      <c r="B495" s="40" t="s">
        <v>1085</v>
      </c>
      <c r="C495" s="87" t="s">
        <v>65</v>
      </c>
      <c r="G495" s="22"/>
    </row>
    <row r="496" spans="1:7" x14ac:dyDescent="0.25">
      <c r="A496" s="22" t="s">
        <v>1086</v>
      </c>
      <c r="B496" s="40" t="s">
        <v>1087</v>
      </c>
      <c r="C496" s="87" t="s">
        <v>65</v>
      </c>
      <c r="G496" s="22"/>
    </row>
    <row r="497" spans="1:7" x14ac:dyDescent="0.25">
      <c r="A497" s="22" t="s">
        <v>1088</v>
      </c>
      <c r="B497" s="40" t="s">
        <v>1089</v>
      </c>
      <c r="C497" s="87" t="s">
        <v>65</v>
      </c>
      <c r="G497" s="22"/>
    </row>
    <row r="498" spans="1:7" x14ac:dyDescent="0.25">
      <c r="A498" s="22" t="s">
        <v>1090</v>
      </c>
      <c r="B498" s="40" t="s">
        <v>95</v>
      </c>
      <c r="C498" s="87" t="s">
        <v>65</v>
      </c>
      <c r="G498" s="22"/>
    </row>
    <row r="499" spans="1:7" hidden="1" outlineLevel="1" x14ac:dyDescent="0.25">
      <c r="A499" s="22" t="s">
        <v>1091</v>
      </c>
      <c r="B499" s="185"/>
      <c r="C499" s="87"/>
      <c r="G499" s="22"/>
    </row>
    <row r="500" spans="1:7" hidden="1" outlineLevel="1" x14ac:dyDescent="0.25">
      <c r="A500" s="22" t="s">
        <v>1092</v>
      </c>
      <c r="B500" s="185"/>
      <c r="C500" s="87"/>
      <c r="G500" s="22"/>
    </row>
    <row r="501" spans="1:7" hidden="1" outlineLevel="1" x14ac:dyDescent="0.25">
      <c r="A501" s="22" t="s">
        <v>1093</v>
      </c>
      <c r="B501" s="185"/>
      <c r="C501" s="87"/>
      <c r="G501" s="22"/>
    </row>
    <row r="502" spans="1:7" hidden="1" outlineLevel="1" x14ac:dyDescent="0.25">
      <c r="A502" s="22" t="s">
        <v>1094</v>
      </c>
      <c r="B502" s="185"/>
      <c r="C502" s="87"/>
      <c r="G502" s="22"/>
    </row>
    <row r="503" spans="1:7" hidden="1" outlineLevel="1" x14ac:dyDescent="0.25">
      <c r="A503" s="22" t="s">
        <v>1095</v>
      </c>
      <c r="B503" s="185"/>
      <c r="C503" s="87"/>
      <c r="G503" s="22"/>
    </row>
    <row r="504" spans="1:7" hidden="1" outlineLevel="1" x14ac:dyDescent="0.25">
      <c r="A504" s="22" t="s">
        <v>1096</v>
      </c>
      <c r="B504" s="185"/>
      <c r="C504" s="87"/>
      <c r="G504" s="22"/>
    </row>
    <row r="505" spans="1:7" hidden="1" outlineLevel="1" x14ac:dyDescent="0.25">
      <c r="A505" s="22" t="s">
        <v>1097</v>
      </c>
      <c r="B505" s="185"/>
      <c r="C505" s="87"/>
      <c r="G505" s="22"/>
    </row>
    <row r="506" spans="1:7" hidden="1" outlineLevel="1" x14ac:dyDescent="0.25">
      <c r="A506" s="22" t="s">
        <v>1098</v>
      </c>
      <c r="B506" s="185"/>
      <c r="C506" s="87"/>
      <c r="G506" s="22"/>
    </row>
    <row r="507" spans="1:7" hidden="1" outlineLevel="1" x14ac:dyDescent="0.25">
      <c r="A507" s="22" t="s">
        <v>1099</v>
      </c>
      <c r="B507" s="185"/>
      <c r="C507" s="87"/>
      <c r="G507" s="22"/>
    </row>
    <row r="508" spans="1:7" hidden="1" outlineLevel="1" x14ac:dyDescent="0.25">
      <c r="A508" s="22" t="s">
        <v>1100</v>
      </c>
      <c r="B508" s="185"/>
      <c r="C508" s="87"/>
      <c r="G508" s="22"/>
    </row>
    <row r="509" spans="1:7" hidden="1" outlineLevel="1" x14ac:dyDescent="0.25">
      <c r="A509" s="22" t="s">
        <v>1101</v>
      </c>
      <c r="B509" s="185"/>
      <c r="C509" s="87"/>
      <c r="G509" s="22"/>
    </row>
    <row r="510" spans="1:7" hidden="1" outlineLevel="1" x14ac:dyDescent="0.25">
      <c r="A510" s="22" t="s">
        <v>1102</v>
      </c>
      <c r="B510" s="185"/>
      <c r="C510" s="87"/>
    </row>
    <row r="511" spans="1:7" hidden="1" outlineLevel="1" x14ac:dyDescent="0.25">
      <c r="A511" s="22" t="s">
        <v>1103</v>
      </c>
      <c r="B511" s="185"/>
      <c r="C511" s="87"/>
    </row>
    <row r="512" spans="1:7" hidden="1" outlineLevel="1" x14ac:dyDescent="0.25">
      <c r="A512" s="22" t="s">
        <v>1104</v>
      </c>
      <c r="B512" s="185"/>
      <c r="C512" s="87"/>
    </row>
    <row r="513" spans="1:7" customFormat="1" hidden="1" collapsed="1" x14ac:dyDescent="0.25">
      <c r="A513" s="69"/>
      <c r="B513" s="69" t="s">
        <v>1105</v>
      </c>
      <c r="C513" s="42" t="s">
        <v>58</v>
      </c>
      <c r="D513" s="42" t="s">
        <v>1106</v>
      </c>
      <c r="E513" s="42"/>
      <c r="F513" s="42" t="s">
        <v>536</v>
      </c>
      <c r="G513" s="42" t="s">
        <v>1107</v>
      </c>
    </row>
    <row r="514" spans="1:7" customFormat="1" hidden="1" x14ac:dyDescent="0.25">
      <c r="A514" s="22" t="s">
        <v>1108</v>
      </c>
      <c r="B514" s="40"/>
      <c r="C514" s="46"/>
      <c r="D514" s="88"/>
      <c r="E514" s="28"/>
      <c r="F514" s="52" t="str">
        <f t="shared" ref="F514:F531" si="15">IF($C$532=0,"",IF(C514="[for completion]","",IF(C514="","",C514/$C$532)))</f>
        <v/>
      </c>
      <c r="G514" s="52" t="str">
        <f t="shared" ref="G514:G531" si="16">IF($D$532=0,"",IF(D514="[for completion]","",IF(D514="","",D514/$D$532)))</f>
        <v/>
      </c>
    </row>
    <row r="515" spans="1:7" customFormat="1" hidden="1" x14ac:dyDescent="0.25">
      <c r="A515" s="22" t="s">
        <v>1109</v>
      </c>
      <c r="B515" s="40"/>
      <c r="C515" s="46"/>
      <c r="D515" s="88"/>
      <c r="E515" s="28"/>
      <c r="F515" s="52" t="str">
        <f t="shared" si="15"/>
        <v/>
      </c>
      <c r="G515" s="52" t="str">
        <f t="shared" si="16"/>
        <v/>
      </c>
    </row>
    <row r="516" spans="1:7" customFormat="1" hidden="1" x14ac:dyDescent="0.25">
      <c r="A516" s="22" t="s">
        <v>1110</v>
      </c>
      <c r="B516" s="40"/>
      <c r="C516" s="46"/>
      <c r="D516" s="88"/>
      <c r="E516" s="28"/>
      <c r="F516" s="52" t="str">
        <f t="shared" si="15"/>
        <v/>
      </c>
      <c r="G516" s="52" t="str">
        <f t="shared" si="16"/>
        <v/>
      </c>
    </row>
    <row r="517" spans="1:7" customFormat="1" hidden="1" x14ac:dyDescent="0.25">
      <c r="A517" s="22" t="s">
        <v>1111</v>
      </c>
      <c r="B517" s="40"/>
      <c r="C517" s="46"/>
      <c r="D517" s="88"/>
      <c r="E517" s="28"/>
      <c r="F517" s="52" t="str">
        <f t="shared" si="15"/>
        <v/>
      </c>
      <c r="G517" s="52" t="str">
        <f t="shared" si="16"/>
        <v/>
      </c>
    </row>
    <row r="518" spans="1:7" customFormat="1" hidden="1" x14ac:dyDescent="0.25">
      <c r="A518" s="22" t="s">
        <v>1112</v>
      </c>
      <c r="B518" s="40"/>
      <c r="C518" s="46"/>
      <c r="D518" s="88"/>
      <c r="E518" s="28"/>
      <c r="F518" s="52" t="str">
        <f t="shared" si="15"/>
        <v/>
      </c>
      <c r="G518" s="52" t="str">
        <f t="shared" si="16"/>
        <v/>
      </c>
    </row>
    <row r="519" spans="1:7" customFormat="1" hidden="1" x14ac:dyDescent="0.25">
      <c r="A519" s="22" t="s">
        <v>1113</v>
      </c>
      <c r="B519" s="40"/>
      <c r="C519" s="46"/>
      <c r="D519" s="88"/>
      <c r="E519" s="28"/>
      <c r="F519" s="52" t="str">
        <f t="shared" si="15"/>
        <v/>
      </c>
      <c r="G519" s="52" t="str">
        <f t="shared" si="16"/>
        <v/>
      </c>
    </row>
    <row r="520" spans="1:7" customFormat="1" hidden="1" x14ac:dyDescent="0.25">
      <c r="A520" s="22" t="s">
        <v>1114</v>
      </c>
      <c r="B520" s="40"/>
      <c r="C520" s="46"/>
      <c r="D520" s="88"/>
      <c r="E520" s="28"/>
      <c r="F520" s="52" t="str">
        <f t="shared" si="15"/>
        <v/>
      </c>
      <c r="G520" s="52" t="str">
        <f t="shared" si="16"/>
        <v/>
      </c>
    </row>
    <row r="521" spans="1:7" customFormat="1" hidden="1" x14ac:dyDescent="0.25">
      <c r="A521" s="22" t="s">
        <v>1115</v>
      </c>
      <c r="B521" s="40"/>
      <c r="C521" s="46"/>
      <c r="D521" s="88"/>
      <c r="E521" s="28"/>
      <c r="F521" s="52" t="str">
        <f t="shared" si="15"/>
        <v/>
      </c>
      <c r="G521" s="52" t="str">
        <f t="shared" si="16"/>
        <v/>
      </c>
    </row>
    <row r="522" spans="1:7" customFormat="1" hidden="1" x14ac:dyDescent="0.25">
      <c r="A522" s="22" t="s">
        <v>1116</v>
      </c>
      <c r="B522" s="40"/>
      <c r="C522" s="46"/>
      <c r="D522" s="88"/>
      <c r="E522" s="28"/>
      <c r="F522" s="52" t="str">
        <f t="shared" si="15"/>
        <v/>
      </c>
      <c r="G522" s="52" t="str">
        <f t="shared" si="16"/>
        <v/>
      </c>
    </row>
    <row r="523" spans="1:7" customFormat="1" hidden="1" x14ac:dyDescent="0.25">
      <c r="A523" s="22" t="s">
        <v>1117</v>
      </c>
      <c r="B523" s="40"/>
      <c r="C523" s="46"/>
      <c r="D523" s="88"/>
      <c r="E523" s="28"/>
      <c r="F523" s="52" t="str">
        <f t="shared" si="15"/>
        <v/>
      </c>
      <c r="G523" s="52" t="str">
        <f t="shared" si="16"/>
        <v/>
      </c>
    </row>
    <row r="524" spans="1:7" customFormat="1" hidden="1" x14ac:dyDescent="0.25">
      <c r="A524" s="22" t="s">
        <v>1118</v>
      </c>
      <c r="B524" s="40"/>
      <c r="C524" s="46"/>
      <c r="D524" s="88"/>
      <c r="E524" s="28"/>
      <c r="F524" s="52" t="str">
        <f t="shared" si="15"/>
        <v/>
      </c>
      <c r="G524" s="52" t="str">
        <f t="shared" si="16"/>
        <v/>
      </c>
    </row>
    <row r="525" spans="1:7" customFormat="1" hidden="1" x14ac:dyDescent="0.25">
      <c r="A525" s="22" t="s">
        <v>1119</v>
      </c>
      <c r="B525" s="40"/>
      <c r="C525" s="46"/>
      <c r="D525" s="88"/>
      <c r="E525" s="28"/>
      <c r="F525" s="52" t="str">
        <f t="shared" si="15"/>
        <v/>
      </c>
      <c r="G525" s="52" t="str">
        <f t="shared" si="16"/>
        <v/>
      </c>
    </row>
    <row r="526" spans="1:7" customFormat="1" hidden="1" x14ac:dyDescent="0.25">
      <c r="A526" s="22" t="s">
        <v>1120</v>
      </c>
      <c r="B526" s="40"/>
      <c r="C526" s="46"/>
      <c r="D526" s="88"/>
      <c r="E526" s="28"/>
      <c r="F526" s="52" t="str">
        <f t="shared" si="15"/>
        <v/>
      </c>
      <c r="G526" s="52" t="str">
        <f t="shared" si="16"/>
        <v/>
      </c>
    </row>
    <row r="527" spans="1:7" customFormat="1" hidden="1" x14ac:dyDescent="0.25">
      <c r="A527" s="22" t="s">
        <v>1121</v>
      </c>
      <c r="B527" s="40"/>
      <c r="C527" s="46"/>
      <c r="D527" s="88"/>
      <c r="E527" s="28"/>
      <c r="F527" s="52" t="str">
        <f t="shared" si="15"/>
        <v/>
      </c>
      <c r="G527" s="52" t="str">
        <f t="shared" si="16"/>
        <v/>
      </c>
    </row>
    <row r="528" spans="1:7" customFormat="1" hidden="1" x14ac:dyDescent="0.25">
      <c r="A528" s="22" t="s">
        <v>1122</v>
      </c>
      <c r="B528" s="40"/>
      <c r="C528" s="46"/>
      <c r="D528" s="88"/>
      <c r="E528" s="28"/>
      <c r="F528" s="52" t="str">
        <f t="shared" si="15"/>
        <v/>
      </c>
      <c r="G528" s="52" t="str">
        <f t="shared" si="16"/>
        <v/>
      </c>
    </row>
    <row r="529" spans="1:7" customFormat="1" hidden="1" x14ac:dyDescent="0.25">
      <c r="A529" s="22" t="s">
        <v>1123</v>
      </c>
      <c r="B529" s="180"/>
      <c r="C529" s="179"/>
      <c r="D529" s="206"/>
      <c r="E529" s="211"/>
      <c r="F529" s="190" t="str">
        <f t="shared" si="15"/>
        <v/>
      </c>
      <c r="G529" s="190" t="str">
        <f t="shared" si="16"/>
        <v/>
      </c>
    </row>
    <row r="530" spans="1:7" customFormat="1" hidden="1" x14ac:dyDescent="0.25">
      <c r="A530" s="22" t="s">
        <v>1124</v>
      </c>
      <c r="B530" s="180"/>
      <c r="C530" s="179"/>
      <c r="D530" s="206"/>
      <c r="E530" s="211"/>
      <c r="F530" s="190" t="str">
        <f t="shared" si="15"/>
        <v/>
      </c>
      <c r="G530" s="190" t="str">
        <f t="shared" si="16"/>
        <v/>
      </c>
    </row>
    <row r="531" spans="1:7" customFormat="1" hidden="1" x14ac:dyDescent="0.25">
      <c r="A531" s="22" t="s">
        <v>1125</v>
      </c>
      <c r="B531" s="180"/>
      <c r="C531" s="179"/>
      <c r="D531" s="206"/>
      <c r="E531" s="211"/>
      <c r="F531" s="190" t="str">
        <f t="shared" si="15"/>
        <v/>
      </c>
      <c r="G531" s="190" t="str">
        <f t="shared" si="16"/>
        <v/>
      </c>
    </row>
    <row r="532" spans="1:7" customFormat="1" hidden="1" x14ac:dyDescent="0.25">
      <c r="A532" s="22" t="s">
        <v>1126</v>
      </c>
      <c r="B532" s="213"/>
      <c r="C532" s="207"/>
      <c r="D532" s="208"/>
      <c r="E532" s="211"/>
      <c r="F532" s="205"/>
      <c r="G532" s="205"/>
    </row>
    <row r="533" spans="1:7" customFormat="1" hidden="1" x14ac:dyDescent="0.25">
      <c r="A533" s="22" t="s">
        <v>1127</v>
      </c>
      <c r="B533" s="180"/>
      <c r="C533" s="182"/>
      <c r="D533" s="182"/>
      <c r="E533" s="211"/>
      <c r="F533" s="211"/>
      <c r="G533" s="211"/>
    </row>
    <row r="534" spans="1:7" customFormat="1" hidden="1" x14ac:dyDescent="0.25">
      <c r="A534" s="22" t="s">
        <v>1128</v>
      </c>
      <c r="B534" s="180"/>
      <c r="C534" s="182"/>
      <c r="D534" s="182"/>
      <c r="E534" s="211"/>
      <c r="F534" s="211"/>
      <c r="G534" s="211"/>
    </row>
    <row r="535" spans="1:7" customFormat="1" hidden="1" x14ac:dyDescent="0.25">
      <c r="A535" s="22" t="s">
        <v>1129</v>
      </c>
      <c r="B535" s="40"/>
      <c r="C535" s="22"/>
      <c r="D535" s="22"/>
      <c r="E535" s="28"/>
      <c r="F535" s="28"/>
      <c r="G535" s="28"/>
    </row>
    <row r="536" spans="1:7" customFormat="1" hidden="1" x14ac:dyDescent="0.25">
      <c r="A536" s="69"/>
      <c r="B536" s="43" t="s">
        <v>1130</v>
      </c>
      <c r="C536" s="42" t="s">
        <v>58</v>
      </c>
      <c r="D536" s="42" t="s">
        <v>1106</v>
      </c>
      <c r="E536" s="42"/>
      <c r="F536" s="42" t="s">
        <v>536</v>
      </c>
      <c r="G536" s="42" t="s">
        <v>1107</v>
      </c>
    </row>
    <row r="537" spans="1:7" customFormat="1" hidden="1" x14ac:dyDescent="0.25">
      <c r="A537" s="22" t="s">
        <v>1131</v>
      </c>
      <c r="B537" s="40"/>
      <c r="C537" s="46"/>
      <c r="D537" s="88"/>
      <c r="E537" s="28"/>
      <c r="F537" s="52" t="str">
        <f t="shared" ref="F537:F554" si="17">IF($C$555=0,"",IF(C537="[for completion]","",IF(C537="","",C537/$C$555)))</f>
        <v/>
      </c>
      <c r="G537" s="52" t="str">
        <f t="shared" ref="G537:G554" si="18">IF($D$555=0,"",IF(D537="[for completion]","",IF(D537="","",D537/$D$555)))</f>
        <v/>
      </c>
    </row>
    <row r="538" spans="1:7" customFormat="1" hidden="1" x14ac:dyDescent="0.25">
      <c r="A538" s="22" t="s">
        <v>1132</v>
      </c>
      <c r="B538" s="40"/>
      <c r="C538" s="46"/>
      <c r="D538" s="88"/>
      <c r="E538" s="28"/>
      <c r="F538" s="52" t="str">
        <f t="shared" si="17"/>
        <v/>
      </c>
      <c r="G538" s="52" t="str">
        <f t="shared" si="18"/>
        <v/>
      </c>
    </row>
    <row r="539" spans="1:7" customFormat="1" hidden="1" x14ac:dyDescent="0.25">
      <c r="A539" s="22" t="s">
        <v>1133</v>
      </c>
      <c r="B539" s="40"/>
      <c r="C539" s="46"/>
      <c r="D539" s="88"/>
      <c r="E539" s="28"/>
      <c r="F539" s="52" t="str">
        <f t="shared" si="17"/>
        <v/>
      </c>
      <c r="G539" s="52" t="str">
        <f t="shared" si="18"/>
        <v/>
      </c>
    </row>
    <row r="540" spans="1:7" customFormat="1" hidden="1" x14ac:dyDescent="0.25">
      <c r="A540" s="22" t="s">
        <v>1134</v>
      </c>
      <c r="B540" s="40"/>
      <c r="C540" s="46"/>
      <c r="D540" s="88"/>
      <c r="E540" s="28"/>
      <c r="F540" s="52" t="str">
        <f t="shared" si="17"/>
        <v/>
      </c>
      <c r="G540" s="52" t="str">
        <f t="shared" si="18"/>
        <v/>
      </c>
    </row>
    <row r="541" spans="1:7" customFormat="1" hidden="1" x14ac:dyDescent="0.25">
      <c r="A541" s="22" t="s">
        <v>1135</v>
      </c>
      <c r="B541" s="40"/>
      <c r="C541" s="46"/>
      <c r="D541" s="88"/>
      <c r="E541" s="28"/>
      <c r="F541" s="52" t="str">
        <f t="shared" si="17"/>
        <v/>
      </c>
      <c r="G541" s="52" t="str">
        <f t="shared" si="18"/>
        <v/>
      </c>
    </row>
    <row r="542" spans="1:7" customFormat="1" hidden="1" x14ac:dyDescent="0.25">
      <c r="A542" s="22" t="s">
        <v>1136</v>
      </c>
      <c r="B542" s="40"/>
      <c r="C542" s="46"/>
      <c r="D542" s="88"/>
      <c r="E542" s="28"/>
      <c r="F542" s="52" t="str">
        <f t="shared" si="17"/>
        <v/>
      </c>
      <c r="G542" s="52" t="str">
        <f t="shared" si="18"/>
        <v/>
      </c>
    </row>
    <row r="543" spans="1:7" customFormat="1" hidden="1" x14ac:dyDescent="0.25">
      <c r="A543" s="22" t="s">
        <v>1137</v>
      </c>
      <c r="B543" s="40"/>
      <c r="C543" s="46"/>
      <c r="D543" s="88"/>
      <c r="E543" s="28"/>
      <c r="F543" s="52" t="str">
        <f t="shared" si="17"/>
        <v/>
      </c>
      <c r="G543" s="52" t="str">
        <f t="shared" si="18"/>
        <v/>
      </c>
    </row>
    <row r="544" spans="1:7" customFormat="1" hidden="1" x14ac:dyDescent="0.25">
      <c r="A544" s="22" t="s">
        <v>1138</v>
      </c>
      <c r="B544" s="40"/>
      <c r="C544" s="46"/>
      <c r="D544" s="88"/>
      <c r="E544" s="28"/>
      <c r="F544" s="52" t="str">
        <f t="shared" si="17"/>
        <v/>
      </c>
      <c r="G544" s="52" t="str">
        <f t="shared" si="18"/>
        <v/>
      </c>
    </row>
    <row r="545" spans="1:7" customFormat="1" hidden="1" x14ac:dyDescent="0.25">
      <c r="A545" s="22" t="s">
        <v>1139</v>
      </c>
      <c r="B545" s="40"/>
      <c r="C545" s="46"/>
      <c r="D545" s="88"/>
      <c r="E545" s="28"/>
      <c r="F545" s="52" t="str">
        <f t="shared" si="17"/>
        <v/>
      </c>
      <c r="G545" s="52" t="str">
        <f t="shared" si="18"/>
        <v/>
      </c>
    </row>
    <row r="546" spans="1:7" customFormat="1" hidden="1" x14ac:dyDescent="0.25">
      <c r="A546" s="22" t="s">
        <v>1140</v>
      </c>
      <c r="B546" s="40"/>
      <c r="C546" s="46"/>
      <c r="D546" s="88"/>
      <c r="E546" s="28"/>
      <c r="F546" s="52" t="str">
        <f t="shared" si="17"/>
        <v/>
      </c>
      <c r="G546" s="52" t="str">
        <f t="shared" si="18"/>
        <v/>
      </c>
    </row>
    <row r="547" spans="1:7" customFormat="1" hidden="1" x14ac:dyDescent="0.25">
      <c r="A547" s="22" t="s">
        <v>1141</v>
      </c>
      <c r="B547" s="40"/>
      <c r="C547" s="46"/>
      <c r="D547" s="88"/>
      <c r="E547" s="28"/>
      <c r="F547" s="52" t="str">
        <f t="shared" si="17"/>
        <v/>
      </c>
      <c r="G547" s="52" t="str">
        <f t="shared" si="18"/>
        <v/>
      </c>
    </row>
    <row r="548" spans="1:7" customFormat="1" hidden="1" x14ac:dyDescent="0.25">
      <c r="A548" s="22" t="s">
        <v>1142</v>
      </c>
      <c r="B548" s="40"/>
      <c r="C548" s="46"/>
      <c r="D548" s="88"/>
      <c r="E548" s="28"/>
      <c r="F548" s="52" t="str">
        <f t="shared" si="17"/>
        <v/>
      </c>
      <c r="G548" s="52" t="str">
        <f t="shared" si="18"/>
        <v/>
      </c>
    </row>
    <row r="549" spans="1:7" customFormat="1" hidden="1" x14ac:dyDescent="0.25">
      <c r="A549" s="22" t="s">
        <v>1143</v>
      </c>
      <c r="B549" s="40"/>
      <c r="C549" s="46"/>
      <c r="D549" s="88"/>
      <c r="E549" s="28"/>
      <c r="F549" s="52" t="str">
        <f t="shared" si="17"/>
        <v/>
      </c>
      <c r="G549" s="52" t="str">
        <f t="shared" si="18"/>
        <v/>
      </c>
    </row>
    <row r="550" spans="1:7" customFormat="1" hidden="1" x14ac:dyDescent="0.25">
      <c r="A550" s="22" t="s">
        <v>1144</v>
      </c>
      <c r="B550" s="40"/>
      <c r="C550" s="46"/>
      <c r="D550" s="88"/>
      <c r="E550" s="28"/>
      <c r="F550" s="52" t="str">
        <f t="shared" si="17"/>
        <v/>
      </c>
      <c r="G550" s="52" t="str">
        <f t="shared" si="18"/>
        <v/>
      </c>
    </row>
    <row r="551" spans="1:7" customFormat="1" hidden="1" x14ac:dyDescent="0.25">
      <c r="A551" s="22" t="s">
        <v>1145</v>
      </c>
      <c r="B551" s="40"/>
      <c r="C551" s="46"/>
      <c r="D551" s="88"/>
      <c r="E551" s="28"/>
      <c r="F551" s="52" t="str">
        <f t="shared" si="17"/>
        <v/>
      </c>
      <c r="G551" s="52" t="str">
        <f t="shared" si="18"/>
        <v/>
      </c>
    </row>
    <row r="552" spans="1:7" customFormat="1" hidden="1" x14ac:dyDescent="0.25">
      <c r="A552" s="22" t="s">
        <v>1146</v>
      </c>
      <c r="B552" s="40"/>
      <c r="C552" s="46"/>
      <c r="D552" s="88"/>
      <c r="E552" s="28"/>
      <c r="F552" s="52" t="str">
        <f t="shared" si="17"/>
        <v/>
      </c>
      <c r="G552" s="52" t="str">
        <f t="shared" si="18"/>
        <v/>
      </c>
    </row>
    <row r="553" spans="1:7" customFormat="1" hidden="1" x14ac:dyDescent="0.25">
      <c r="A553" s="22" t="s">
        <v>1147</v>
      </c>
      <c r="B553" s="180"/>
      <c r="C553" s="179"/>
      <c r="D553" s="206"/>
      <c r="E553" s="211"/>
      <c r="F553" s="190" t="str">
        <f t="shared" si="17"/>
        <v/>
      </c>
      <c r="G553" s="190" t="str">
        <f t="shared" si="18"/>
        <v/>
      </c>
    </row>
    <row r="554" spans="1:7" customFormat="1" hidden="1" x14ac:dyDescent="0.25">
      <c r="A554" s="22" t="s">
        <v>1148</v>
      </c>
      <c r="B554" s="180"/>
      <c r="C554" s="179"/>
      <c r="D554" s="206"/>
      <c r="E554" s="211"/>
      <c r="F554" s="190" t="str">
        <f t="shared" si="17"/>
        <v/>
      </c>
      <c r="G554" s="190" t="str">
        <f t="shared" si="18"/>
        <v/>
      </c>
    </row>
    <row r="555" spans="1:7" customFormat="1" hidden="1" x14ac:dyDescent="0.25">
      <c r="A555" s="22" t="s">
        <v>1149</v>
      </c>
      <c r="B555" s="213"/>
      <c r="C555" s="207"/>
      <c r="D555" s="208"/>
      <c r="E555" s="211"/>
      <c r="F555" s="205"/>
      <c r="G555" s="205"/>
    </row>
    <row r="556" spans="1:7" customFormat="1" hidden="1" x14ac:dyDescent="0.25">
      <c r="A556" s="22" t="s">
        <v>1150</v>
      </c>
      <c r="B556" s="180"/>
      <c r="C556" s="182"/>
      <c r="D556" s="182"/>
      <c r="E556" s="211"/>
      <c r="F556" s="211"/>
      <c r="G556" s="211"/>
    </row>
    <row r="557" spans="1:7" customFormat="1" hidden="1" x14ac:dyDescent="0.25">
      <c r="A557" s="22" t="s">
        <v>1151</v>
      </c>
      <c r="B557" s="180"/>
      <c r="C557" s="182"/>
      <c r="D557" s="182"/>
      <c r="E557" s="211"/>
      <c r="F557" s="211"/>
      <c r="G557" s="211"/>
    </row>
    <row r="558" spans="1:7" customFormat="1" hidden="1" x14ac:dyDescent="0.25">
      <c r="A558" s="22" t="s">
        <v>1152</v>
      </c>
      <c r="B558" s="180"/>
      <c r="C558" s="182"/>
      <c r="D558" s="182"/>
      <c r="E558" s="211"/>
      <c r="F558" s="211"/>
      <c r="G558" s="211"/>
    </row>
    <row r="559" spans="1:7" customFormat="1" x14ac:dyDescent="0.25">
      <c r="A559" s="69"/>
      <c r="B559" s="69" t="s">
        <v>1153</v>
      </c>
      <c r="C559" s="42" t="s">
        <v>58</v>
      </c>
      <c r="D559" s="42" t="s">
        <v>1106</v>
      </c>
      <c r="E559" s="42"/>
      <c r="F559" s="42" t="s">
        <v>536</v>
      </c>
      <c r="G559" s="42" t="s">
        <v>1107</v>
      </c>
    </row>
    <row r="560" spans="1:7" customFormat="1" x14ac:dyDescent="0.25">
      <c r="A560" s="22" t="s">
        <v>1154</v>
      </c>
      <c r="B560" s="40" t="s">
        <v>905</v>
      </c>
      <c r="C560" s="46" t="s">
        <v>65</v>
      </c>
      <c r="D560" s="88" t="s">
        <v>65</v>
      </c>
      <c r="E560" s="28"/>
      <c r="F560" s="52"/>
      <c r="G560" s="52"/>
    </row>
    <row r="561" spans="1:7" customFormat="1" x14ac:dyDescent="0.25">
      <c r="A561" s="22" t="s">
        <v>1155</v>
      </c>
      <c r="B561" s="40" t="s">
        <v>907</v>
      </c>
      <c r="C561" s="46" t="s">
        <v>65</v>
      </c>
      <c r="D561" s="88" t="s">
        <v>65</v>
      </c>
      <c r="E561" s="28"/>
      <c r="F561" s="52"/>
      <c r="G561" s="52"/>
    </row>
    <row r="562" spans="1:7" customFormat="1" x14ac:dyDescent="0.25">
      <c r="A562" s="22" t="s">
        <v>1156</v>
      </c>
      <c r="B562" s="40" t="s">
        <v>909</v>
      </c>
      <c r="C562" s="46" t="s">
        <v>65</v>
      </c>
      <c r="D562" s="88" t="s">
        <v>65</v>
      </c>
      <c r="E562" s="28"/>
      <c r="F562" s="52"/>
      <c r="G562" s="52"/>
    </row>
    <row r="563" spans="1:7" customFormat="1" x14ac:dyDescent="0.25">
      <c r="A563" s="22" t="s">
        <v>1157</v>
      </c>
      <c r="B563" s="40" t="s">
        <v>911</v>
      </c>
      <c r="C563" s="46" t="s">
        <v>65</v>
      </c>
      <c r="D563" s="88" t="s">
        <v>65</v>
      </c>
      <c r="E563" s="28"/>
      <c r="F563" s="52"/>
      <c r="G563" s="52"/>
    </row>
    <row r="564" spans="1:7" customFormat="1" x14ac:dyDescent="0.25">
      <c r="A564" s="22" t="s">
        <v>1158</v>
      </c>
      <c r="B564" s="40" t="s">
        <v>913</v>
      </c>
      <c r="C564" s="46" t="s">
        <v>65</v>
      </c>
      <c r="D564" s="88" t="s">
        <v>65</v>
      </c>
      <c r="E564" s="28"/>
      <c r="F564" s="52"/>
      <c r="G564" s="52"/>
    </row>
    <row r="565" spans="1:7" customFormat="1" x14ac:dyDescent="0.25">
      <c r="A565" s="22" t="s">
        <v>1159</v>
      </c>
      <c r="B565" s="40" t="s">
        <v>915</v>
      </c>
      <c r="C565" s="46" t="s">
        <v>65</v>
      </c>
      <c r="D565" s="88" t="s">
        <v>65</v>
      </c>
      <c r="E565" s="28"/>
      <c r="F565" s="52"/>
      <c r="G565" s="52"/>
    </row>
    <row r="566" spans="1:7" customFormat="1" x14ac:dyDescent="0.25">
      <c r="A566" s="22" t="s">
        <v>1160</v>
      </c>
      <c r="B566" s="40" t="s">
        <v>917</v>
      </c>
      <c r="C566" s="46" t="s">
        <v>65</v>
      </c>
      <c r="D566" s="88" t="s">
        <v>65</v>
      </c>
      <c r="E566" s="28"/>
      <c r="F566" s="52"/>
      <c r="G566" s="52"/>
    </row>
    <row r="567" spans="1:7" customFormat="1" x14ac:dyDescent="0.25">
      <c r="A567" s="22" t="s">
        <v>1161</v>
      </c>
      <c r="B567" s="40" t="s">
        <v>919</v>
      </c>
      <c r="C567" s="46" t="s">
        <v>65</v>
      </c>
      <c r="D567" s="88" t="s">
        <v>65</v>
      </c>
      <c r="E567" s="28"/>
      <c r="F567" s="52"/>
      <c r="G567" s="52"/>
    </row>
    <row r="568" spans="1:7" customFormat="1" x14ac:dyDescent="0.25">
      <c r="A568" s="22" t="s">
        <v>1162</v>
      </c>
      <c r="B568" s="40" t="s">
        <v>921</v>
      </c>
      <c r="C568" s="46" t="s">
        <v>65</v>
      </c>
      <c r="D568" s="88" t="s">
        <v>65</v>
      </c>
      <c r="E568" s="28"/>
      <c r="F568" s="52"/>
      <c r="G568" s="52"/>
    </row>
    <row r="569" spans="1:7" customFormat="1" x14ac:dyDescent="0.25">
      <c r="A569" s="22" t="s">
        <v>1163</v>
      </c>
      <c r="B569" s="22" t="s">
        <v>923</v>
      </c>
      <c r="C569" s="46" t="s">
        <v>65</v>
      </c>
      <c r="D569" s="88" t="s">
        <v>65</v>
      </c>
      <c r="E569" s="28"/>
      <c r="F569" s="52"/>
      <c r="G569" s="52"/>
    </row>
    <row r="570" spans="1:7" customFormat="1" x14ac:dyDescent="0.25">
      <c r="A570" s="22" t="s">
        <v>1164</v>
      </c>
      <c r="B570" s="40" t="s">
        <v>97</v>
      </c>
      <c r="C570" s="181" t="s">
        <v>65</v>
      </c>
      <c r="D570" s="215" t="s">
        <v>65</v>
      </c>
      <c r="E570" s="28"/>
      <c r="F570" s="87"/>
      <c r="G570" s="87"/>
    </row>
    <row r="571" spans="1:7" x14ac:dyDescent="0.25">
      <c r="A571" s="22" t="s">
        <v>1165</v>
      </c>
    </row>
    <row r="572" spans="1:7" x14ac:dyDescent="0.25">
      <c r="A572" s="69"/>
      <c r="B572" s="69" t="s">
        <v>1166</v>
      </c>
      <c r="C572" s="42" t="s">
        <v>58</v>
      </c>
      <c r="D572" s="42" t="s">
        <v>856</v>
      </c>
      <c r="E572" s="42"/>
      <c r="F572" s="42" t="s">
        <v>535</v>
      </c>
      <c r="G572" s="42" t="s">
        <v>1107</v>
      </c>
    </row>
    <row r="573" spans="1:7" x14ac:dyDescent="0.25">
      <c r="A573" s="22" t="s">
        <v>1167</v>
      </c>
      <c r="B573" s="40" t="s">
        <v>945</v>
      </c>
      <c r="C573" s="46" t="s">
        <v>65</v>
      </c>
      <c r="D573" s="88" t="s">
        <v>65</v>
      </c>
      <c r="E573" s="28"/>
      <c r="F573" s="52"/>
      <c r="G573" s="52"/>
    </row>
    <row r="574" spans="1:7" x14ac:dyDescent="0.25">
      <c r="A574" s="22" t="s">
        <v>1168</v>
      </c>
      <c r="B574" s="101" t="s">
        <v>1169</v>
      </c>
      <c r="C574" s="46" t="s">
        <v>65</v>
      </c>
      <c r="D574" s="88" t="s">
        <v>65</v>
      </c>
      <c r="E574" s="28"/>
      <c r="F574" s="52"/>
      <c r="G574" s="52"/>
    </row>
    <row r="575" spans="1:7" x14ac:dyDescent="0.25">
      <c r="A575" s="22" t="s">
        <v>1170</v>
      </c>
      <c r="B575" s="40" t="s">
        <v>940</v>
      </c>
      <c r="C575" s="46" t="s">
        <v>65</v>
      </c>
      <c r="D575" s="88" t="s">
        <v>65</v>
      </c>
      <c r="E575" s="28"/>
      <c r="F575" s="52"/>
      <c r="G575" s="52"/>
    </row>
    <row r="576" spans="1:7" x14ac:dyDescent="0.25">
      <c r="A576" s="22" t="s">
        <v>1171</v>
      </c>
      <c r="B576" s="22" t="s">
        <v>923</v>
      </c>
      <c r="C576" s="179" t="s">
        <v>65</v>
      </c>
      <c r="D576" s="206" t="s">
        <v>65</v>
      </c>
      <c r="E576" s="28"/>
      <c r="F576" s="52"/>
      <c r="G576" s="52"/>
    </row>
    <row r="577" spans="1:7" x14ac:dyDescent="0.25">
      <c r="A577" s="22" t="s">
        <v>1172</v>
      </c>
      <c r="B577" s="40" t="s">
        <v>97</v>
      </c>
      <c r="C577" s="181" t="s">
        <v>65</v>
      </c>
      <c r="D577" s="215" t="s">
        <v>65</v>
      </c>
      <c r="E577" s="28"/>
      <c r="F577" s="87"/>
      <c r="G577" s="87"/>
    </row>
    <row r="578" spans="1:7" x14ac:dyDescent="0.25">
      <c r="C578" s="182"/>
      <c r="D578" s="182"/>
    </row>
    <row r="579" spans="1:7" x14ac:dyDescent="0.25">
      <c r="C579" s="182"/>
      <c r="D579" s="182"/>
    </row>
    <row r="580" spans="1:7" x14ac:dyDescent="0.25">
      <c r="C580" s="182"/>
      <c r="D580" s="182"/>
    </row>
  </sheetData>
  <protectedRanges>
    <protectedRange sqref="C413:D413 F413:G413 B425:D439 C442:D442 F442:G442 C445:D452 B460:D462 F454:G462 C464:D464 F464:G464 C467:D474 B482:D484 F476:G484 F486:G512 C486:D512 C454:D459 C476:D481" name="Mortgage Assets III"/>
    <protectedRange sqref="C150:D158 F150:F158 B153:B158 B163:B168 C160:D168 F160:F168 B175:B178 C170:D178 F170:F178 C180:D180 F180:F184 C187:D187 F187:G187 C216:D216 B190:D213 B182:D184 D181" name="Mortgage Assets II"/>
    <protectedRange sqref="C216:D216 C219:D226 B234:D236 F234:G236 C238:D238 F238:G238 C241:D248 B257:D258 F257:G258 B280:C285 C278 F277:G285 D277:D285 C413:D413 F260:G275 C260:D275" name="Mortgage Asset IV"/>
    <protectedRange sqref="C3 C16:D26 F16:F26 B163:B168 B37:B42 C36:D42 F36:F42 C73:D75 F74:F75 B99:D148 F99:F148 B31:D34 F28:F34 F78:F97 C77:D97 F45:F71 C45:D71 C12 C28:D30" name="Mortgage Asset I"/>
    <protectedRange sqref="C287:D303 C333:D342 C310:D326 C346:D352 C356:D359 C306:D308 C329:D331 C344:D344" name="Optional ECBECAIs_2"/>
    <protectedRange sqref="B287:B303 B310:B326" name="Mortgage Assets III_1"/>
    <protectedRange sqref="F362:G410 B362:D410" name="Mortgage Asset IV_3"/>
    <protectedRange sqref="C514:D531 C560:D569 C537:D554 C573:D576 C533:D535 C556:D558" name="Optional ECBECAIs_2_1"/>
    <protectedRange sqref="B514:B531 B537:B554" name="Mortgage Assets III_2"/>
    <protectedRange sqref="C354:D354 C361:D361" name="Optional ECBECAIs_2_2"/>
  </protectedRanges>
  <hyperlinks>
    <hyperlink ref="B6" location="'B1. HTT Mortgage Assets'!B10" display="7. Mortgage Assets" xr:uid="{414981D7-2091-4EA6-8171-D960C87BE246}"/>
    <hyperlink ref="B7" location="'B1. HTT Mortgage Assets'!B166" display="7.A Residential Cover Pool" xr:uid="{A9AC25AD-EB27-4456-8C2B-9BA24C631F2F}"/>
    <hyperlink ref="B8" location="'B1. HTT Mortgage Assets'!B267" display="7.B Commercial Cover Pool" xr:uid="{D27AF769-168F-42F3-AAEE-D7AEE312BDE1}"/>
    <hyperlink ref="B149" location="'2. Harmonised Glossary'!A9" display="Breakdown by Interest Rate" xr:uid="{6CBC9058-8411-4D9E-9512-A8D0D199BF1A}"/>
    <hyperlink ref="B179" location="'2. Harmonised Glossary'!A14" display="Non-Performing Loans (NPLs)" xr:uid="{38A281AF-299C-4A95-AD77-CFC5CE8611AB}"/>
    <hyperlink ref="B11" location="'2. Harmonised Glossary'!A12" display="Property Type Information" xr:uid="{900DEA8F-93D5-40FE-935C-CC97CC21DD84}"/>
    <hyperlink ref="B215" location="'2. Harmonised Glossary'!A288" display="Loan to Value (LTV) Information - Un-indexed" xr:uid="{8E1B4F24-AB78-4C18-9FCE-EEAE002E604D}"/>
    <hyperlink ref="B237" location="'2. Harmonised Glossary'!A11" display="Loan to Value (LTV) Information - Indexed" xr:uid="{E44C3083-BC3E-46A6-AB0F-D62D67966B1B}"/>
  </hyperlinks>
  <pageMargins left="0.7" right="0.7" top="0.75" bottom="0.75" header="0.3" footer="0.3"/>
  <headerFooter>
    <oddFooter xml:space="preserve">&amp;C_x000D_&amp;1#&amp;"Calibri"&amp;11&amp;K000000 Confidential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7BE17-4BB9-4249-9275-24F360CE2AF6}">
  <sheetPr codeName="Sheet5"/>
  <dimension ref="A1:C403"/>
  <sheetViews>
    <sheetView workbookViewId="0">
      <selection activeCell="C14" sqref="C14"/>
    </sheetView>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7" t="s">
        <v>1173</v>
      </c>
      <c r="B1" s="17"/>
      <c r="C1" s="19" t="s">
        <v>14</v>
      </c>
    </row>
    <row r="2" spans="1:3" x14ac:dyDescent="0.25">
      <c r="B2" s="18"/>
      <c r="C2" s="18"/>
    </row>
    <row r="3" spans="1:3" x14ac:dyDescent="0.25">
      <c r="A3" s="103" t="s">
        <v>1174</v>
      </c>
      <c r="B3" s="104"/>
      <c r="C3" s="18"/>
    </row>
    <row r="4" spans="1:3" x14ac:dyDescent="0.25">
      <c r="C4" s="18"/>
    </row>
    <row r="5" spans="1:3" ht="37.5" x14ac:dyDescent="0.25">
      <c r="A5" s="33" t="s">
        <v>25</v>
      </c>
      <c r="B5" s="33" t="s">
        <v>1175</v>
      </c>
      <c r="C5" s="105" t="s">
        <v>1176</v>
      </c>
    </row>
    <row r="6" spans="1:3" ht="30" x14ac:dyDescent="0.25">
      <c r="A6" s="76" t="s">
        <v>1177</v>
      </c>
      <c r="B6" s="36" t="s">
        <v>1178</v>
      </c>
      <c r="C6" s="22" t="s">
        <v>1179</v>
      </c>
    </row>
    <row r="7" spans="1:3" ht="30" x14ac:dyDescent="0.25">
      <c r="A7" s="76" t="s">
        <v>1180</v>
      </c>
      <c r="B7" s="36" t="s">
        <v>1181</v>
      </c>
      <c r="C7" s="22" t="s">
        <v>1182</v>
      </c>
    </row>
    <row r="8" spans="1:3" ht="30" x14ac:dyDescent="0.25">
      <c r="A8" s="76" t="s">
        <v>1183</v>
      </c>
      <c r="B8" s="36" t="s">
        <v>1184</v>
      </c>
      <c r="C8" s="22" t="s">
        <v>1185</v>
      </c>
    </row>
    <row r="9" spans="1:3" ht="30" x14ac:dyDescent="0.25">
      <c r="A9" s="76" t="s">
        <v>1186</v>
      </c>
      <c r="B9" s="36" t="s">
        <v>1187</v>
      </c>
      <c r="C9" s="22" t="s">
        <v>1188</v>
      </c>
    </row>
    <row r="10" spans="1:3" ht="44.25" customHeight="1" x14ac:dyDescent="0.25">
      <c r="A10" s="76" t="s">
        <v>1189</v>
      </c>
      <c r="B10" s="36" t="s">
        <v>1190</v>
      </c>
      <c r="C10" s="22" t="s">
        <v>1191</v>
      </c>
    </row>
    <row r="11" spans="1:3" ht="54.75" customHeight="1" x14ac:dyDescent="0.25">
      <c r="A11" s="76" t="s">
        <v>1192</v>
      </c>
      <c r="B11" s="36" t="s">
        <v>1193</v>
      </c>
      <c r="C11" s="22" t="s">
        <v>1194</v>
      </c>
    </row>
    <row r="12" spans="1:3" x14ac:dyDescent="0.25">
      <c r="A12" s="76" t="s">
        <v>1195</v>
      </c>
      <c r="B12" s="36" t="s">
        <v>1196</v>
      </c>
      <c r="C12" s="22" t="s">
        <v>1197</v>
      </c>
    </row>
    <row r="13" spans="1:3" x14ac:dyDescent="0.25">
      <c r="A13" s="76" t="s">
        <v>1198</v>
      </c>
      <c r="B13" s="36" t="s">
        <v>1199</v>
      </c>
      <c r="C13" s="22" t="s">
        <v>1197</v>
      </c>
    </row>
    <row r="14" spans="1:3" ht="30" x14ac:dyDescent="0.25">
      <c r="A14" s="76" t="s">
        <v>1200</v>
      </c>
      <c r="B14" s="36" t="s">
        <v>1201</v>
      </c>
      <c r="C14" s="22" t="s">
        <v>1197</v>
      </c>
    </row>
    <row r="15" spans="1:3" x14ac:dyDescent="0.25">
      <c r="A15" s="76" t="s">
        <v>1202</v>
      </c>
      <c r="B15" s="36" t="s">
        <v>1203</v>
      </c>
      <c r="C15" s="22" t="s">
        <v>1197</v>
      </c>
    </row>
    <row r="16" spans="1:3" ht="30" x14ac:dyDescent="0.25">
      <c r="A16" s="76" t="s">
        <v>1204</v>
      </c>
      <c r="B16" s="41" t="s">
        <v>1205</v>
      </c>
      <c r="C16" s="22" t="s">
        <v>1206</v>
      </c>
    </row>
    <row r="17" spans="1:3" ht="30" customHeight="1" x14ac:dyDescent="0.25">
      <c r="A17" s="76" t="s">
        <v>1207</v>
      </c>
      <c r="B17" s="41" t="s">
        <v>1208</v>
      </c>
      <c r="C17" s="22" t="s">
        <v>1209</v>
      </c>
    </row>
    <row r="18" spans="1:3" x14ac:dyDescent="0.25">
      <c r="A18" s="76" t="s">
        <v>1210</v>
      </c>
      <c r="B18" s="41" t="s">
        <v>1211</v>
      </c>
      <c r="C18" s="22" t="s">
        <v>1212</v>
      </c>
    </row>
    <row r="19" spans="1:3" x14ac:dyDescent="0.25">
      <c r="A19" s="76" t="s">
        <v>1213</v>
      </c>
      <c r="B19" s="36" t="s">
        <v>1214</v>
      </c>
      <c r="C19" s="22" t="s">
        <v>65</v>
      </c>
    </row>
    <row r="20" spans="1:3" x14ac:dyDescent="0.25">
      <c r="A20" s="76" t="s">
        <v>1215</v>
      </c>
      <c r="B20" s="36" t="s">
        <v>1216</v>
      </c>
      <c r="C20" s="106" t="s">
        <v>65</v>
      </c>
    </row>
    <row r="21" spans="1:3" x14ac:dyDescent="0.25">
      <c r="A21" s="76" t="s">
        <v>1217</v>
      </c>
      <c r="B21" s="36" t="s">
        <v>1218</v>
      </c>
      <c r="C21" s="22" t="s">
        <v>65</v>
      </c>
    </row>
    <row r="22" spans="1:3" x14ac:dyDescent="0.25">
      <c r="A22" s="76" t="s">
        <v>1219</v>
      </c>
      <c r="B22"/>
    </row>
    <row r="23" spans="1:3" ht="30" outlineLevel="1" x14ac:dyDescent="0.25">
      <c r="A23" s="76" t="s">
        <v>1220</v>
      </c>
      <c r="B23" s="38" t="s">
        <v>1221</v>
      </c>
      <c r="C23" s="22" t="s">
        <v>1222</v>
      </c>
    </row>
    <row r="24" spans="1:3" outlineLevel="1" x14ac:dyDescent="0.25">
      <c r="A24" s="76" t="s">
        <v>1223</v>
      </c>
      <c r="B24" s="97"/>
      <c r="C24" s="22"/>
    </row>
    <row r="25" spans="1:3" outlineLevel="1" x14ac:dyDescent="0.25">
      <c r="A25" s="76" t="s">
        <v>1224</v>
      </c>
      <c r="B25" s="97"/>
      <c r="C25" s="22"/>
    </row>
    <row r="26" spans="1:3" outlineLevel="1" x14ac:dyDescent="0.25">
      <c r="A26" s="76" t="s">
        <v>1225</v>
      </c>
      <c r="B26" s="97"/>
      <c r="C26" s="22"/>
    </row>
    <row r="27" spans="1:3" outlineLevel="1" x14ac:dyDescent="0.25">
      <c r="A27" s="76" t="s">
        <v>1226</v>
      </c>
      <c r="B27" s="97"/>
      <c r="C27" s="22"/>
    </row>
    <row r="28" spans="1:3" ht="18.75" outlineLevel="1" x14ac:dyDescent="0.25">
      <c r="A28" s="33"/>
      <c r="B28" s="33" t="s">
        <v>1227</v>
      </c>
      <c r="C28" s="105" t="s">
        <v>1176</v>
      </c>
    </row>
    <row r="29" spans="1:3" outlineLevel="1" x14ac:dyDescent="0.25">
      <c r="A29" s="76" t="s">
        <v>1228</v>
      </c>
      <c r="B29" s="36" t="s">
        <v>1229</v>
      </c>
      <c r="C29" s="22" t="s">
        <v>65</v>
      </c>
    </row>
    <row r="30" spans="1:3" outlineLevel="1" x14ac:dyDescent="0.25">
      <c r="A30" s="76" t="s">
        <v>1230</v>
      </c>
      <c r="B30" s="36" t="s">
        <v>1216</v>
      </c>
      <c r="C30" s="22" t="s">
        <v>65</v>
      </c>
    </row>
    <row r="31" spans="1:3" outlineLevel="1" x14ac:dyDescent="0.25">
      <c r="A31" s="76" t="s">
        <v>1231</v>
      </c>
      <c r="B31" s="36" t="s">
        <v>1232</v>
      </c>
      <c r="C31" s="22" t="s">
        <v>65</v>
      </c>
    </row>
    <row r="32" spans="1:3" outlineLevel="1" x14ac:dyDescent="0.25">
      <c r="A32" s="76" t="s">
        <v>1233</v>
      </c>
      <c r="B32" s="97"/>
      <c r="C32" s="22"/>
    </row>
    <row r="33" spans="1:3" outlineLevel="1" x14ac:dyDescent="0.25">
      <c r="A33" s="76" t="s">
        <v>1234</v>
      </c>
      <c r="B33" s="97"/>
      <c r="C33" s="22"/>
    </row>
    <row r="34" spans="1:3" outlineLevel="1" x14ac:dyDescent="0.25">
      <c r="A34" s="76" t="s">
        <v>1235</v>
      </c>
      <c r="B34" s="97"/>
      <c r="C34" s="22"/>
    </row>
    <row r="35" spans="1:3" outlineLevel="1" x14ac:dyDescent="0.25">
      <c r="A35" s="76" t="s">
        <v>1236</v>
      </c>
      <c r="B35" s="97"/>
      <c r="C35" s="22"/>
    </row>
    <row r="36" spans="1:3" outlineLevel="1" x14ac:dyDescent="0.25">
      <c r="A36" s="76" t="s">
        <v>1237</v>
      </c>
      <c r="B36" s="97"/>
      <c r="C36" s="22"/>
    </row>
    <row r="37" spans="1:3" outlineLevel="1" x14ac:dyDescent="0.25">
      <c r="A37" s="76" t="s">
        <v>1238</v>
      </c>
      <c r="B37" s="97"/>
      <c r="C37" s="22"/>
    </row>
    <row r="38" spans="1:3" outlineLevel="1" x14ac:dyDescent="0.25">
      <c r="A38" s="76" t="s">
        <v>1239</v>
      </c>
      <c r="B38" s="97"/>
      <c r="C38" s="22"/>
    </row>
    <row r="39" spans="1:3" outlineLevel="1" x14ac:dyDescent="0.25">
      <c r="A39" s="76" t="s">
        <v>1240</v>
      </c>
      <c r="B39" s="97"/>
      <c r="C39" s="22"/>
    </row>
    <row r="40" spans="1:3" outlineLevel="1" x14ac:dyDescent="0.25">
      <c r="A40" s="76" t="s">
        <v>1241</v>
      </c>
      <c r="B40" s="97"/>
      <c r="C40" s="22"/>
    </row>
    <row r="41" spans="1:3" outlineLevel="1" x14ac:dyDescent="0.25">
      <c r="A41" s="76" t="s">
        <v>1242</v>
      </c>
      <c r="B41" s="97"/>
      <c r="C41" s="22"/>
    </row>
    <row r="42" spans="1:3" outlineLevel="1" x14ac:dyDescent="0.25">
      <c r="A42" s="76" t="s">
        <v>1243</v>
      </c>
      <c r="B42" s="97"/>
      <c r="C42" s="22"/>
    </row>
    <row r="43" spans="1:3" outlineLevel="1" x14ac:dyDescent="0.25">
      <c r="A43" s="76" t="s">
        <v>1244</v>
      </c>
      <c r="B43" s="97"/>
      <c r="C43" s="22"/>
    </row>
    <row r="44" spans="1:3" ht="18.75" x14ac:dyDescent="0.25">
      <c r="A44" s="33"/>
      <c r="B44" s="33" t="s">
        <v>1245</v>
      </c>
      <c r="C44" s="105" t="s">
        <v>1246</v>
      </c>
    </row>
    <row r="45" spans="1:3" x14ac:dyDescent="0.25">
      <c r="A45" s="76" t="s">
        <v>1247</v>
      </c>
      <c r="B45" s="41" t="s">
        <v>1248</v>
      </c>
      <c r="C45" s="22" t="s">
        <v>1249</v>
      </c>
    </row>
    <row r="46" spans="1:3" x14ac:dyDescent="0.25">
      <c r="A46" s="76" t="s">
        <v>1250</v>
      </c>
      <c r="B46" s="41" t="s">
        <v>1251</v>
      </c>
      <c r="C46" s="22" t="s">
        <v>65</v>
      </c>
    </row>
    <row r="47" spans="1:3" x14ac:dyDescent="0.25">
      <c r="A47" s="76" t="s">
        <v>1252</v>
      </c>
      <c r="B47" s="41" t="s">
        <v>1253</v>
      </c>
      <c r="C47" s="22" t="s">
        <v>1254</v>
      </c>
    </row>
    <row r="48" spans="1:3" outlineLevel="1" x14ac:dyDescent="0.25">
      <c r="A48" s="76" t="s">
        <v>1255</v>
      </c>
      <c r="B48" s="40"/>
      <c r="C48" s="22"/>
    </row>
    <row r="49" spans="1:3" outlineLevel="1" x14ac:dyDescent="0.25">
      <c r="A49" s="76" t="s">
        <v>1256</v>
      </c>
      <c r="B49" s="40"/>
      <c r="C49" s="22"/>
    </row>
    <row r="50" spans="1:3" outlineLevel="1" x14ac:dyDescent="0.25">
      <c r="A50" s="76" t="s">
        <v>1257</v>
      </c>
      <c r="B50" s="41"/>
      <c r="C50" s="22"/>
    </row>
    <row r="51" spans="1:3" ht="18.75" x14ac:dyDescent="0.25">
      <c r="A51" s="33"/>
      <c r="B51" s="33" t="s">
        <v>1258</v>
      </c>
      <c r="C51" s="105" t="s">
        <v>1176</v>
      </c>
    </row>
    <row r="52" spans="1:3" ht="60" x14ac:dyDescent="0.25">
      <c r="A52" s="76" t="s">
        <v>1259</v>
      </c>
      <c r="B52" s="36" t="s">
        <v>1260</v>
      </c>
      <c r="C52" s="22" t="s">
        <v>1261</v>
      </c>
    </row>
    <row r="53" spans="1:3" ht="30" x14ac:dyDescent="0.25">
      <c r="A53" s="76" t="s">
        <v>1262</v>
      </c>
      <c r="B53" s="40" t="s">
        <v>1263</v>
      </c>
      <c r="C53" s="107" t="s">
        <v>1264</v>
      </c>
    </row>
    <row r="54" spans="1:3" ht="45" x14ac:dyDescent="0.25">
      <c r="A54" s="76" t="s">
        <v>1265</v>
      </c>
      <c r="B54" s="40" t="s">
        <v>1266</v>
      </c>
      <c r="C54" s="107" t="s">
        <v>1267</v>
      </c>
    </row>
    <row r="55" spans="1:3" ht="45" x14ac:dyDescent="0.25">
      <c r="A55" s="76" t="s">
        <v>1268</v>
      </c>
      <c r="B55" s="40" t="s">
        <v>1269</v>
      </c>
      <c r="C55" s="107" t="s">
        <v>1270</v>
      </c>
    </row>
    <row r="56" spans="1:3" ht="45" x14ac:dyDescent="0.25">
      <c r="A56" s="76" t="s">
        <v>1271</v>
      </c>
      <c r="B56" s="40" t="s">
        <v>1272</v>
      </c>
      <c r="C56" s="107" t="s">
        <v>1273</v>
      </c>
    </row>
    <row r="57" spans="1:3" x14ac:dyDescent="0.25">
      <c r="A57" s="76" t="s">
        <v>1274</v>
      </c>
      <c r="B57" s="40"/>
      <c r="C57" s="107"/>
    </row>
    <row r="58" spans="1:3" x14ac:dyDescent="0.25">
      <c r="B58" s="40"/>
    </row>
    <row r="59" spans="1:3" x14ac:dyDescent="0.25">
      <c r="B59" s="40"/>
    </row>
    <row r="60" spans="1:3" x14ac:dyDescent="0.25">
      <c r="B60" s="40"/>
    </row>
    <row r="61" spans="1:3" x14ac:dyDescent="0.25">
      <c r="B61" s="40"/>
    </row>
    <row r="62" spans="1:3" x14ac:dyDescent="0.25">
      <c r="B62" s="40"/>
    </row>
    <row r="63" spans="1:3" x14ac:dyDescent="0.25">
      <c r="B63" s="40"/>
    </row>
    <row r="64" spans="1:3" x14ac:dyDescent="0.25">
      <c r="B64" s="40"/>
    </row>
    <row r="65" spans="2:2" x14ac:dyDescent="0.25">
      <c r="B65" s="40"/>
    </row>
    <row r="66" spans="2:2" x14ac:dyDescent="0.25">
      <c r="B66" s="40"/>
    </row>
    <row r="67" spans="2:2" x14ac:dyDescent="0.25">
      <c r="B67" s="40"/>
    </row>
    <row r="68" spans="2:2" x14ac:dyDescent="0.25">
      <c r="B68" s="40"/>
    </row>
    <row r="69" spans="2:2" x14ac:dyDescent="0.25">
      <c r="B69" s="40"/>
    </row>
    <row r="70" spans="2:2" x14ac:dyDescent="0.25">
      <c r="B70" s="40"/>
    </row>
    <row r="71" spans="2:2" x14ac:dyDescent="0.25">
      <c r="B71" s="40"/>
    </row>
    <row r="72" spans="2:2" x14ac:dyDescent="0.25">
      <c r="B72" s="40"/>
    </row>
    <row r="73" spans="2:2" x14ac:dyDescent="0.25">
      <c r="B73" s="40"/>
    </row>
    <row r="74" spans="2:2" x14ac:dyDescent="0.25">
      <c r="B74" s="40"/>
    </row>
    <row r="75" spans="2:2" x14ac:dyDescent="0.25">
      <c r="B75" s="40"/>
    </row>
    <row r="76" spans="2:2" x14ac:dyDescent="0.25">
      <c r="B76" s="40"/>
    </row>
    <row r="77" spans="2:2" x14ac:dyDescent="0.25">
      <c r="B77" s="40"/>
    </row>
    <row r="78" spans="2:2" x14ac:dyDescent="0.25">
      <c r="B78" s="40"/>
    </row>
    <row r="79" spans="2:2" x14ac:dyDescent="0.25">
      <c r="B79" s="40"/>
    </row>
    <row r="80" spans="2:2" x14ac:dyDescent="0.25">
      <c r="B80" s="40"/>
    </row>
    <row r="81" spans="2:2" x14ac:dyDescent="0.25">
      <c r="B81" s="40"/>
    </row>
    <row r="82" spans="2:2" x14ac:dyDescent="0.25">
      <c r="B82" s="40"/>
    </row>
    <row r="83" spans="2:2" x14ac:dyDescent="0.25">
      <c r="B83" s="40"/>
    </row>
    <row r="84" spans="2:2" x14ac:dyDescent="0.25">
      <c r="B84" s="40"/>
    </row>
    <row r="85" spans="2:2" x14ac:dyDescent="0.25">
      <c r="B85" s="40"/>
    </row>
    <row r="86" spans="2:2" x14ac:dyDescent="0.25">
      <c r="B86" s="40"/>
    </row>
    <row r="87" spans="2:2" x14ac:dyDescent="0.25">
      <c r="B87" s="40"/>
    </row>
    <row r="88" spans="2:2" x14ac:dyDescent="0.25">
      <c r="B88" s="40"/>
    </row>
    <row r="89" spans="2:2" x14ac:dyDescent="0.25">
      <c r="B89" s="40"/>
    </row>
    <row r="90" spans="2:2" x14ac:dyDescent="0.25">
      <c r="B90" s="40"/>
    </row>
    <row r="91" spans="2:2" x14ac:dyDescent="0.25">
      <c r="B91" s="40"/>
    </row>
    <row r="92" spans="2:2" x14ac:dyDescent="0.25">
      <c r="B92" s="40"/>
    </row>
    <row r="93" spans="2:2" x14ac:dyDescent="0.25">
      <c r="B93" s="40"/>
    </row>
    <row r="94" spans="2:2" x14ac:dyDescent="0.25">
      <c r="B94" s="40"/>
    </row>
    <row r="95" spans="2:2" x14ac:dyDescent="0.25">
      <c r="B95" s="40"/>
    </row>
    <row r="96" spans="2:2" x14ac:dyDescent="0.25">
      <c r="B96" s="40"/>
    </row>
    <row r="97" spans="2:2" x14ac:dyDescent="0.25">
      <c r="B97" s="40"/>
    </row>
    <row r="98" spans="2:2" x14ac:dyDescent="0.25">
      <c r="B98" s="40"/>
    </row>
    <row r="99" spans="2:2" x14ac:dyDescent="0.25">
      <c r="B99" s="40"/>
    </row>
    <row r="100" spans="2:2" x14ac:dyDescent="0.25">
      <c r="B100" s="40"/>
    </row>
    <row r="101" spans="2:2" x14ac:dyDescent="0.25">
      <c r="B101" s="40"/>
    </row>
    <row r="102" spans="2:2" x14ac:dyDescent="0.25">
      <c r="B102" s="40"/>
    </row>
    <row r="103" spans="2:2" x14ac:dyDescent="0.25">
      <c r="B103" s="18"/>
    </row>
    <row r="104" spans="2:2" x14ac:dyDescent="0.25">
      <c r="B104" s="18"/>
    </row>
    <row r="105" spans="2:2" x14ac:dyDescent="0.25">
      <c r="B105" s="18"/>
    </row>
    <row r="106" spans="2:2" x14ac:dyDescent="0.25">
      <c r="B106" s="18"/>
    </row>
    <row r="107" spans="2:2" x14ac:dyDescent="0.25">
      <c r="B107" s="18"/>
    </row>
    <row r="108" spans="2:2" x14ac:dyDescent="0.25">
      <c r="B108" s="18"/>
    </row>
    <row r="109" spans="2:2" x14ac:dyDescent="0.25">
      <c r="B109" s="18"/>
    </row>
    <row r="110" spans="2:2" x14ac:dyDescent="0.25">
      <c r="B110" s="18"/>
    </row>
    <row r="111" spans="2:2" x14ac:dyDescent="0.25">
      <c r="B111" s="18"/>
    </row>
    <row r="112" spans="2:2" x14ac:dyDescent="0.25">
      <c r="B112" s="18"/>
    </row>
    <row r="113" spans="2:2" x14ac:dyDescent="0.25">
      <c r="B113" s="40"/>
    </row>
    <row r="114" spans="2:2" x14ac:dyDescent="0.25">
      <c r="B114" s="40"/>
    </row>
    <row r="115" spans="2:2" x14ac:dyDescent="0.25">
      <c r="B115" s="40"/>
    </row>
    <row r="116" spans="2:2" x14ac:dyDescent="0.25">
      <c r="B116" s="40"/>
    </row>
    <row r="117" spans="2:2" x14ac:dyDescent="0.25">
      <c r="B117" s="40"/>
    </row>
    <row r="118" spans="2:2" x14ac:dyDescent="0.25">
      <c r="B118" s="40"/>
    </row>
    <row r="119" spans="2:2" x14ac:dyDescent="0.25">
      <c r="B119" s="40"/>
    </row>
    <row r="120" spans="2:2" x14ac:dyDescent="0.25">
      <c r="B120" s="40"/>
    </row>
    <row r="121" spans="2:2" x14ac:dyDescent="0.25">
      <c r="B121" s="63"/>
    </row>
    <row r="122" spans="2:2" x14ac:dyDescent="0.25">
      <c r="B122" s="40"/>
    </row>
    <row r="123" spans="2:2" x14ac:dyDescent="0.25">
      <c r="B123" s="40"/>
    </row>
    <row r="124" spans="2:2" x14ac:dyDescent="0.25">
      <c r="B124" s="40"/>
    </row>
    <row r="125" spans="2:2" x14ac:dyDescent="0.25">
      <c r="B125" s="40"/>
    </row>
    <row r="126" spans="2:2" x14ac:dyDescent="0.25">
      <c r="B126" s="40"/>
    </row>
    <row r="127" spans="2:2" x14ac:dyDescent="0.25">
      <c r="B127" s="40"/>
    </row>
    <row r="128" spans="2:2" x14ac:dyDescent="0.25">
      <c r="B128" s="40"/>
    </row>
    <row r="129" spans="2:2" x14ac:dyDescent="0.25">
      <c r="B129" s="40"/>
    </row>
    <row r="130" spans="2:2" x14ac:dyDescent="0.25">
      <c r="B130" s="40"/>
    </row>
    <row r="131" spans="2:2" x14ac:dyDescent="0.25">
      <c r="B131" s="40"/>
    </row>
    <row r="132" spans="2:2" x14ac:dyDescent="0.25">
      <c r="B132" s="40"/>
    </row>
    <row r="133" spans="2:2" x14ac:dyDescent="0.25">
      <c r="B133" s="40"/>
    </row>
    <row r="134" spans="2:2" x14ac:dyDescent="0.25">
      <c r="B134" s="40"/>
    </row>
    <row r="135" spans="2:2" x14ac:dyDescent="0.25">
      <c r="B135" s="40"/>
    </row>
    <row r="136" spans="2:2" x14ac:dyDescent="0.25">
      <c r="B136" s="40"/>
    </row>
    <row r="137" spans="2:2" x14ac:dyDescent="0.25">
      <c r="B137" s="40"/>
    </row>
    <row r="138" spans="2:2" x14ac:dyDescent="0.25">
      <c r="B138" s="40"/>
    </row>
    <row r="140" spans="2:2" x14ac:dyDescent="0.25">
      <c r="B140" s="40"/>
    </row>
    <row r="141" spans="2:2" x14ac:dyDescent="0.25">
      <c r="B141" s="40"/>
    </row>
    <row r="142" spans="2:2" x14ac:dyDescent="0.25">
      <c r="B142" s="40"/>
    </row>
    <row r="147" spans="2:2" x14ac:dyDescent="0.25">
      <c r="B147" s="28"/>
    </row>
    <row r="148" spans="2:2" x14ac:dyDescent="0.25">
      <c r="B148" s="108"/>
    </row>
    <row r="154" spans="2:2" x14ac:dyDescent="0.25">
      <c r="B154" s="41"/>
    </row>
    <row r="155" spans="2:2" x14ac:dyDescent="0.25">
      <c r="B155" s="40"/>
    </row>
    <row r="157" spans="2:2" x14ac:dyDescent="0.25">
      <c r="B157" s="40"/>
    </row>
    <row r="158" spans="2:2" x14ac:dyDescent="0.25">
      <c r="B158" s="40"/>
    </row>
    <row r="159" spans="2:2" x14ac:dyDescent="0.25">
      <c r="B159" s="40"/>
    </row>
    <row r="160" spans="2:2" x14ac:dyDescent="0.25">
      <c r="B160" s="40"/>
    </row>
    <row r="161" spans="2:2" x14ac:dyDescent="0.25">
      <c r="B161" s="40"/>
    </row>
    <row r="162" spans="2:2" x14ac:dyDescent="0.25">
      <c r="B162" s="40"/>
    </row>
    <row r="163" spans="2:2" x14ac:dyDescent="0.25">
      <c r="B163" s="40"/>
    </row>
    <row r="164" spans="2:2" x14ac:dyDescent="0.25">
      <c r="B164" s="40"/>
    </row>
    <row r="165" spans="2:2" x14ac:dyDescent="0.25">
      <c r="B165" s="40"/>
    </row>
    <row r="166" spans="2:2" x14ac:dyDescent="0.25">
      <c r="B166" s="40"/>
    </row>
    <row r="167" spans="2:2" x14ac:dyDescent="0.25">
      <c r="B167" s="40"/>
    </row>
    <row r="168" spans="2:2" x14ac:dyDescent="0.25">
      <c r="B168" s="40"/>
    </row>
    <row r="265" spans="2:2" x14ac:dyDescent="0.25">
      <c r="B265" s="36"/>
    </row>
    <row r="266" spans="2:2" x14ac:dyDescent="0.25">
      <c r="B266" s="40"/>
    </row>
    <row r="267" spans="2:2" x14ac:dyDescent="0.25">
      <c r="B267" s="40"/>
    </row>
    <row r="270" spans="2:2" x14ac:dyDescent="0.25">
      <c r="B270" s="40"/>
    </row>
    <row r="286" spans="2:2" x14ac:dyDescent="0.25">
      <c r="B286" s="36"/>
    </row>
    <row r="316" spans="2:2" x14ac:dyDescent="0.25">
      <c r="B316" s="28"/>
    </row>
    <row r="317" spans="2:2" x14ac:dyDescent="0.25">
      <c r="B317" s="40"/>
    </row>
    <row r="319" spans="2:2" x14ac:dyDescent="0.25">
      <c r="B319" s="40"/>
    </row>
    <row r="320" spans="2:2" x14ac:dyDescent="0.25">
      <c r="B320" s="40"/>
    </row>
    <row r="321" spans="2:2" x14ac:dyDescent="0.25">
      <c r="B321" s="40"/>
    </row>
    <row r="322" spans="2:2" x14ac:dyDescent="0.25">
      <c r="B322" s="40"/>
    </row>
    <row r="323" spans="2:2" x14ac:dyDescent="0.25">
      <c r="B323" s="40"/>
    </row>
    <row r="324" spans="2:2" x14ac:dyDescent="0.25">
      <c r="B324" s="40"/>
    </row>
    <row r="325" spans="2:2" x14ac:dyDescent="0.25">
      <c r="B325" s="40"/>
    </row>
    <row r="326" spans="2:2" x14ac:dyDescent="0.25">
      <c r="B326" s="40"/>
    </row>
    <row r="327" spans="2:2" x14ac:dyDescent="0.25">
      <c r="B327" s="40"/>
    </row>
    <row r="328" spans="2:2" x14ac:dyDescent="0.25">
      <c r="B328" s="40"/>
    </row>
    <row r="329" spans="2:2" x14ac:dyDescent="0.25">
      <c r="B329" s="40"/>
    </row>
    <row r="330" spans="2:2" x14ac:dyDescent="0.25">
      <c r="B330" s="40"/>
    </row>
    <row r="342" spans="2:2" x14ac:dyDescent="0.25">
      <c r="B342" s="40"/>
    </row>
    <row r="343" spans="2:2" x14ac:dyDescent="0.25">
      <c r="B343" s="40"/>
    </row>
    <row r="344" spans="2:2" x14ac:dyDescent="0.25">
      <c r="B344" s="40"/>
    </row>
    <row r="345" spans="2:2" x14ac:dyDescent="0.25">
      <c r="B345" s="40"/>
    </row>
    <row r="346" spans="2:2" x14ac:dyDescent="0.25">
      <c r="B346" s="40"/>
    </row>
    <row r="347" spans="2:2" x14ac:dyDescent="0.25">
      <c r="B347" s="40"/>
    </row>
    <row r="348" spans="2:2" x14ac:dyDescent="0.25">
      <c r="B348" s="40"/>
    </row>
    <row r="349" spans="2:2" x14ac:dyDescent="0.25">
      <c r="B349" s="40"/>
    </row>
    <row r="350" spans="2:2" x14ac:dyDescent="0.25">
      <c r="B350" s="40"/>
    </row>
    <row r="352" spans="2:2" x14ac:dyDescent="0.25">
      <c r="B352" s="40"/>
    </row>
    <row r="353" spans="2:2" x14ac:dyDescent="0.25">
      <c r="B353" s="40"/>
    </row>
    <row r="354" spans="2:2" x14ac:dyDescent="0.25">
      <c r="B354" s="40"/>
    </row>
    <row r="355" spans="2:2" x14ac:dyDescent="0.25">
      <c r="B355" s="40"/>
    </row>
    <row r="356" spans="2:2" x14ac:dyDescent="0.25">
      <c r="B356" s="40"/>
    </row>
    <row r="358" spans="2:2" x14ac:dyDescent="0.25">
      <c r="B358" s="40"/>
    </row>
    <row r="361" spans="2:2" x14ac:dyDescent="0.25">
      <c r="B361" s="40"/>
    </row>
    <row r="364" spans="2:2" x14ac:dyDescent="0.25">
      <c r="B364" s="40"/>
    </row>
    <row r="365" spans="2:2" x14ac:dyDescent="0.25">
      <c r="B365" s="40"/>
    </row>
    <row r="366" spans="2:2" x14ac:dyDescent="0.25">
      <c r="B366" s="40"/>
    </row>
    <row r="367" spans="2:2" x14ac:dyDescent="0.25">
      <c r="B367" s="40"/>
    </row>
    <row r="368" spans="2:2" x14ac:dyDescent="0.25">
      <c r="B368" s="40"/>
    </row>
    <row r="369" spans="2:2" x14ac:dyDescent="0.25">
      <c r="B369" s="40"/>
    </row>
    <row r="370" spans="2:2" x14ac:dyDescent="0.25">
      <c r="B370" s="40"/>
    </row>
    <row r="371" spans="2:2" x14ac:dyDescent="0.25">
      <c r="B371" s="40"/>
    </row>
    <row r="372" spans="2:2" x14ac:dyDescent="0.25">
      <c r="B372" s="40"/>
    </row>
    <row r="373" spans="2:2" x14ac:dyDescent="0.25">
      <c r="B373" s="40"/>
    </row>
    <row r="374" spans="2:2" x14ac:dyDescent="0.25">
      <c r="B374" s="40"/>
    </row>
    <row r="375" spans="2:2" x14ac:dyDescent="0.25">
      <c r="B375" s="40"/>
    </row>
    <row r="376" spans="2:2" x14ac:dyDescent="0.25">
      <c r="B376" s="40"/>
    </row>
    <row r="377" spans="2:2" x14ac:dyDescent="0.25">
      <c r="B377" s="40"/>
    </row>
    <row r="378" spans="2:2" x14ac:dyDescent="0.25">
      <c r="B378" s="40"/>
    </row>
    <row r="379" spans="2:2" x14ac:dyDescent="0.25">
      <c r="B379" s="40"/>
    </row>
    <row r="380" spans="2:2" x14ac:dyDescent="0.25">
      <c r="B380" s="40"/>
    </row>
    <row r="381" spans="2:2" x14ac:dyDescent="0.25">
      <c r="B381" s="40"/>
    </row>
    <row r="382" spans="2:2" x14ac:dyDescent="0.25">
      <c r="B382" s="40"/>
    </row>
    <row r="386" spans="2:2" x14ac:dyDescent="0.25">
      <c r="B386" s="28"/>
    </row>
    <row r="403" spans="2:2" x14ac:dyDescent="0.25">
      <c r="B403" s="109"/>
    </row>
  </sheetData>
  <protectedRanges>
    <protectedRange sqref="B23:C27 C52:C88 B52 C21 C6:C19 B32:C43 C29:C31 A53:B88" name="Glossary"/>
  </protectedRanges>
  <pageMargins left="0.7" right="0.7" top="0.75" bottom="0.75" header="0.3" footer="0.3"/>
  <headerFooter>
    <oddFooter xml:space="preserve">&amp;C_x000D_&amp;1#&amp;"Calibri"&amp;11&amp;K000000 Confidential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428F5-C1B4-4BFA-BA2F-32EB914A7278}">
  <sheetPr codeName="Sheet6"/>
  <dimension ref="A2:F68"/>
  <sheetViews>
    <sheetView zoomScaleNormal="100" workbookViewId="0">
      <selection activeCell="L15" sqref="L15"/>
    </sheetView>
  </sheetViews>
  <sheetFormatPr defaultColWidth="9.140625" defaultRowHeight="15" x14ac:dyDescent="0.25"/>
  <cols>
    <col min="1" max="1" width="16.42578125" customWidth="1"/>
    <col min="2" max="2" width="110" customWidth="1"/>
    <col min="3" max="4" width="9.5703125" customWidth="1"/>
    <col min="5" max="5" width="7.85546875" style="76" customWidth="1"/>
    <col min="6" max="6" width="25.28515625" style="76" customWidth="1"/>
  </cols>
  <sheetData>
    <row r="2" spans="1:6" ht="65.25" customHeight="1" x14ac:dyDescent="0.25">
      <c r="A2" s="110" t="s">
        <v>1275</v>
      </c>
      <c r="F2" s="111"/>
    </row>
    <row r="3" spans="1:6" x14ac:dyDescent="0.25">
      <c r="F3" s="112"/>
    </row>
    <row r="4" spans="1:6" x14ac:dyDescent="0.25">
      <c r="A4" s="113"/>
      <c r="B4" s="114"/>
      <c r="C4" s="114"/>
      <c r="D4" s="114"/>
      <c r="E4" s="115"/>
      <c r="F4" s="116"/>
    </row>
    <row r="5" spans="1:6" x14ac:dyDescent="0.25">
      <c r="A5" s="117" t="s">
        <v>1276</v>
      </c>
      <c r="B5" s="118"/>
      <c r="C5" s="118"/>
      <c r="D5" s="118"/>
      <c r="E5" s="119"/>
      <c r="F5" s="120" t="s">
        <v>1277</v>
      </c>
    </row>
    <row r="6" spans="1:6" x14ac:dyDescent="0.25">
      <c r="A6" s="121" t="s">
        <v>1278</v>
      </c>
      <c r="B6" s="122"/>
      <c r="C6" s="122"/>
      <c r="D6" s="122"/>
      <c r="E6" s="123"/>
      <c r="F6" s="120" t="s">
        <v>1279</v>
      </c>
    </row>
    <row r="7" spans="1:6" x14ac:dyDescent="0.25">
      <c r="A7" s="121" t="s">
        <v>1280</v>
      </c>
      <c r="B7" s="122"/>
      <c r="C7" s="122"/>
      <c r="D7" s="122"/>
      <c r="E7" s="123"/>
      <c r="F7" s="120" t="s">
        <v>1281</v>
      </c>
    </row>
    <row r="8" spans="1:6" x14ac:dyDescent="0.25">
      <c r="A8" s="121" t="s">
        <v>1282</v>
      </c>
      <c r="B8" s="122"/>
      <c r="C8" s="122"/>
      <c r="D8" s="122"/>
      <c r="E8" s="123"/>
      <c r="F8" s="120" t="s">
        <v>1283</v>
      </c>
    </row>
    <row r="9" spans="1:6" x14ac:dyDescent="0.25">
      <c r="A9" s="124" t="s">
        <v>1284</v>
      </c>
      <c r="B9" s="125"/>
      <c r="C9" s="125"/>
      <c r="D9" s="125"/>
      <c r="E9" s="126"/>
      <c r="F9" s="127" t="s">
        <v>1285</v>
      </c>
    </row>
    <row r="10" spans="1:6" x14ac:dyDescent="0.25">
      <c r="F10" s="111"/>
    </row>
    <row r="11" spans="1:6" x14ac:dyDescent="0.25">
      <c r="A11" s="113" t="s">
        <v>1286</v>
      </c>
      <c r="B11" s="114"/>
      <c r="C11" s="114"/>
      <c r="D11" s="114"/>
      <c r="E11" s="115"/>
      <c r="F11" s="116"/>
    </row>
    <row r="12" spans="1:6" x14ac:dyDescent="0.25">
      <c r="A12" s="117" t="s">
        <v>1287</v>
      </c>
      <c r="B12" s="118"/>
      <c r="C12" s="118"/>
      <c r="D12" s="118"/>
      <c r="E12" s="119"/>
      <c r="F12" s="128" t="s">
        <v>3</v>
      </c>
    </row>
    <row r="13" spans="1:6" x14ac:dyDescent="0.25">
      <c r="A13" s="121" t="s">
        <v>1288</v>
      </c>
      <c r="B13" s="122"/>
      <c r="C13" s="122"/>
      <c r="D13" s="122"/>
      <c r="E13" s="123"/>
      <c r="F13" s="129" t="s">
        <v>1289</v>
      </c>
    </row>
    <row r="14" spans="1:6" x14ac:dyDescent="0.25">
      <c r="A14" s="121" t="s">
        <v>1290</v>
      </c>
      <c r="B14" s="122"/>
      <c r="C14" s="122"/>
      <c r="D14" s="122"/>
      <c r="E14" s="123"/>
      <c r="F14" s="129" t="s">
        <v>1291</v>
      </c>
    </row>
    <row r="15" spans="1:6" x14ac:dyDescent="0.25">
      <c r="A15" s="121" t="s">
        <v>1292</v>
      </c>
      <c r="B15" s="122"/>
      <c r="C15" s="122"/>
      <c r="D15" s="122"/>
      <c r="E15" s="123"/>
      <c r="F15" s="129" t="s">
        <v>1293</v>
      </c>
    </row>
    <row r="16" spans="1:6" x14ac:dyDescent="0.25">
      <c r="A16" s="121" t="s">
        <v>1294</v>
      </c>
      <c r="B16" s="122"/>
      <c r="C16" s="122"/>
      <c r="D16" s="122"/>
      <c r="E16" s="123"/>
      <c r="F16" s="129" t="s">
        <v>3</v>
      </c>
    </row>
    <row r="17" spans="1:6" x14ac:dyDescent="0.25">
      <c r="A17" s="121" t="s">
        <v>1295</v>
      </c>
      <c r="B17" s="130"/>
      <c r="C17" s="130"/>
      <c r="D17" s="130"/>
      <c r="E17" s="123"/>
      <c r="F17" s="131" t="s">
        <v>1296</v>
      </c>
    </row>
    <row r="18" spans="1:6" x14ac:dyDescent="0.25">
      <c r="A18" s="132" t="s">
        <v>1297</v>
      </c>
      <c r="B18" s="133"/>
      <c r="C18" s="133"/>
      <c r="D18" s="133"/>
      <c r="E18" s="133"/>
      <c r="F18" s="131" t="s">
        <v>3</v>
      </c>
    </row>
    <row r="19" spans="1:6" x14ac:dyDescent="0.25">
      <c r="A19" s="125" t="s">
        <v>1298</v>
      </c>
      <c r="B19" s="126"/>
      <c r="C19" s="126"/>
      <c r="D19" s="126"/>
      <c r="E19" s="126"/>
      <c r="F19" s="134" t="s">
        <v>1299</v>
      </c>
    </row>
    <row r="21" spans="1:6" x14ac:dyDescent="0.25">
      <c r="A21" s="113" t="s">
        <v>1300</v>
      </c>
      <c r="B21" s="135"/>
      <c r="C21" s="221" t="s">
        <v>1301</v>
      </c>
      <c r="D21" s="221"/>
      <c r="E21" s="221"/>
      <c r="F21" s="136" t="s">
        <v>1302</v>
      </c>
    </row>
    <row r="22" spans="1:6" x14ac:dyDescent="0.25">
      <c r="A22" s="118" t="s">
        <v>1303</v>
      </c>
      <c r="B22" s="118"/>
      <c r="C22" s="222" t="s">
        <v>1304</v>
      </c>
      <c r="D22" s="222"/>
      <c r="E22" s="222"/>
      <c r="F22" s="137" t="s">
        <v>1305</v>
      </c>
    </row>
    <row r="23" spans="1:6" x14ac:dyDescent="0.25">
      <c r="A23" s="122" t="s">
        <v>1306</v>
      </c>
      <c r="B23" s="122"/>
      <c r="C23" s="223" t="s">
        <v>1307</v>
      </c>
      <c r="D23" s="223"/>
      <c r="E23" s="223"/>
      <c r="F23" s="138" t="s">
        <v>1308</v>
      </c>
    </row>
    <row r="24" spans="1:6" x14ac:dyDescent="0.25">
      <c r="A24" s="124" t="s">
        <v>1309</v>
      </c>
      <c r="B24" s="125"/>
      <c r="C24" s="224" t="s">
        <v>1310</v>
      </c>
      <c r="D24" s="224"/>
      <c r="E24" s="224"/>
      <c r="F24" s="139" t="s">
        <v>1311</v>
      </c>
    </row>
    <row r="26" spans="1:6" x14ac:dyDescent="0.25">
      <c r="F26" s="140"/>
    </row>
    <row r="27" spans="1:6" x14ac:dyDescent="0.25">
      <c r="A27" s="141" t="s">
        <v>1312</v>
      </c>
      <c r="B27" s="142"/>
      <c r="C27" s="142"/>
      <c r="D27" s="142"/>
      <c r="E27" s="143"/>
      <c r="F27" s="144"/>
    </row>
    <row r="28" spans="1:6" x14ac:dyDescent="0.25">
      <c r="A28" s="145"/>
      <c r="F28" s="146"/>
    </row>
    <row r="29" spans="1:6" x14ac:dyDescent="0.25">
      <c r="A29" s="145"/>
      <c r="B29" s="147" t="s">
        <v>1313</v>
      </c>
      <c r="C29" s="147"/>
      <c r="D29" s="147"/>
      <c r="F29" s="146"/>
    </row>
    <row r="30" spans="1:6" x14ac:dyDescent="0.25">
      <c r="A30" s="145"/>
      <c r="F30" s="146"/>
    </row>
    <row r="31" spans="1:6" x14ac:dyDescent="0.25">
      <c r="A31" s="148" t="s">
        <v>1314</v>
      </c>
      <c r="B31" s="149" t="s">
        <v>1315</v>
      </c>
      <c r="C31" s="149"/>
      <c r="D31" s="149"/>
      <c r="F31" s="150">
        <f>MIN(F33:F34)</f>
        <v>10848728273.214701</v>
      </c>
    </row>
    <row r="32" spans="1:6" x14ac:dyDescent="0.25">
      <c r="A32" s="148"/>
      <c r="B32" s="149"/>
      <c r="C32" s="149"/>
      <c r="D32" s="149"/>
      <c r="F32" s="146"/>
    </row>
    <row r="33" spans="1:6" x14ac:dyDescent="0.25">
      <c r="A33" s="148"/>
      <c r="B33" s="151" t="s">
        <v>1316</v>
      </c>
      <c r="C33" s="151"/>
      <c r="D33" s="151"/>
      <c r="F33" s="150">
        <v>12541882396.780001</v>
      </c>
    </row>
    <row r="34" spans="1:6" x14ac:dyDescent="0.25">
      <c r="A34" s="148"/>
      <c r="B34" s="151" t="s">
        <v>1317</v>
      </c>
      <c r="C34" s="151"/>
      <c r="D34" s="151"/>
      <c r="F34" s="150">
        <v>10848728273.214701</v>
      </c>
    </row>
    <row r="35" spans="1:6" x14ac:dyDescent="0.25">
      <c r="A35" s="148"/>
      <c r="B35" s="151"/>
      <c r="C35" s="151"/>
      <c r="D35" s="151"/>
      <c r="F35" s="146"/>
    </row>
    <row r="36" spans="1:6" x14ac:dyDescent="0.25">
      <c r="A36" s="148" t="s">
        <v>1318</v>
      </c>
      <c r="B36" s="151" t="s">
        <v>1319</v>
      </c>
      <c r="C36" s="151"/>
      <c r="D36" s="151"/>
      <c r="F36" s="150">
        <v>45167978.859999999</v>
      </c>
    </row>
    <row r="37" spans="1:6" x14ac:dyDescent="0.25">
      <c r="A37" s="148"/>
      <c r="B37" s="151"/>
      <c r="C37" s="151"/>
      <c r="D37" s="151"/>
      <c r="F37" s="146"/>
    </row>
    <row r="38" spans="1:6" x14ac:dyDescent="0.25">
      <c r="A38" s="148" t="s">
        <v>1320</v>
      </c>
      <c r="B38" s="151" t="s">
        <v>1321</v>
      </c>
      <c r="C38" s="151"/>
      <c r="D38" s="151"/>
      <c r="F38" s="150">
        <v>0</v>
      </c>
    </row>
    <row r="39" spans="1:6" x14ac:dyDescent="0.25">
      <c r="A39" s="148"/>
      <c r="B39" s="151"/>
      <c r="C39" s="151"/>
      <c r="D39" s="151"/>
      <c r="F39" s="146"/>
    </row>
    <row r="40" spans="1:6" x14ac:dyDescent="0.25">
      <c r="A40" s="148" t="s">
        <v>1322</v>
      </c>
      <c r="B40" s="151" t="s">
        <v>1323</v>
      </c>
      <c r="C40" s="151"/>
      <c r="D40" s="151"/>
      <c r="F40" s="150">
        <v>52117.45</v>
      </c>
    </row>
    <row r="41" spans="1:6" x14ac:dyDescent="0.25">
      <c r="A41" s="148"/>
      <c r="B41" s="151"/>
      <c r="C41" s="151"/>
      <c r="D41" s="151"/>
      <c r="F41" s="146"/>
    </row>
    <row r="42" spans="1:6" x14ac:dyDescent="0.25">
      <c r="A42" s="148" t="s">
        <v>1324</v>
      </c>
      <c r="B42" s="151" t="s">
        <v>1325</v>
      </c>
      <c r="C42" s="151"/>
      <c r="D42" s="151"/>
      <c r="F42" s="150">
        <v>0</v>
      </c>
    </row>
    <row r="43" spans="1:6" x14ac:dyDescent="0.25">
      <c r="A43" s="148"/>
      <c r="B43" s="151"/>
      <c r="C43" s="151"/>
      <c r="D43" s="151"/>
      <c r="F43" s="146"/>
    </row>
    <row r="44" spans="1:6" x14ac:dyDescent="0.25">
      <c r="A44" s="148" t="s">
        <v>1326</v>
      </c>
      <c r="B44" s="151" t="s">
        <v>1327</v>
      </c>
      <c r="C44" s="151"/>
      <c r="D44" s="151"/>
      <c r="F44" s="150">
        <v>0</v>
      </c>
    </row>
    <row r="45" spans="1:6" x14ac:dyDescent="0.25">
      <c r="A45" s="148"/>
      <c r="B45" s="151"/>
      <c r="C45" s="151"/>
      <c r="D45" s="151"/>
      <c r="F45" s="146"/>
    </row>
    <row r="46" spans="1:6" x14ac:dyDescent="0.25">
      <c r="A46" s="148"/>
      <c r="B46" s="151"/>
      <c r="C46" s="151"/>
      <c r="D46" s="151"/>
      <c r="F46" s="146"/>
    </row>
    <row r="47" spans="1:6" x14ac:dyDescent="0.25">
      <c r="A47" s="148"/>
      <c r="B47" s="151"/>
      <c r="C47" s="151"/>
      <c r="D47" s="151"/>
      <c r="F47" s="146"/>
    </row>
    <row r="48" spans="1:6" x14ac:dyDescent="0.25">
      <c r="A48" s="145"/>
      <c r="B48" s="152"/>
      <c r="C48" s="152"/>
      <c r="D48" s="152"/>
      <c r="E48" s="153"/>
      <c r="F48" s="154"/>
    </row>
    <row r="49" spans="1:6" x14ac:dyDescent="0.25">
      <c r="A49" s="145"/>
      <c r="B49" s="155" t="s">
        <v>1328</v>
      </c>
      <c r="C49" s="155"/>
      <c r="D49" s="155"/>
      <c r="F49" s="146"/>
    </row>
    <row r="50" spans="1:6" x14ac:dyDescent="0.25">
      <c r="A50" s="145"/>
      <c r="B50" s="107"/>
      <c r="C50" s="107"/>
      <c r="D50" s="107"/>
      <c r="F50" s="146"/>
    </row>
    <row r="51" spans="1:6" x14ac:dyDescent="0.25">
      <c r="A51" s="145"/>
      <c r="B51" s="107" t="s">
        <v>1329</v>
      </c>
      <c r="C51" s="107"/>
      <c r="D51" s="107"/>
      <c r="F51" s="150">
        <f>F31+F36+F38+F40+F42-F44</f>
        <v>10893948369.524702</v>
      </c>
    </row>
    <row r="52" spans="1:6" x14ac:dyDescent="0.25">
      <c r="A52" s="145"/>
      <c r="B52" s="156"/>
      <c r="C52" s="156"/>
      <c r="D52" s="156"/>
      <c r="E52" s="157"/>
      <c r="F52" s="158"/>
    </row>
    <row r="53" spans="1:6" x14ac:dyDescent="0.25">
      <c r="A53" s="145"/>
      <c r="B53" s="107"/>
      <c r="C53" s="107"/>
      <c r="D53" s="107"/>
      <c r="F53" s="146"/>
    </row>
    <row r="54" spans="1:6" x14ac:dyDescent="0.25">
      <c r="A54" s="145"/>
      <c r="B54" s="159" t="s">
        <v>1330</v>
      </c>
      <c r="C54" s="159"/>
      <c r="D54" s="159"/>
      <c r="F54" s="146"/>
    </row>
    <row r="55" spans="1:6" x14ac:dyDescent="0.25">
      <c r="A55" s="145"/>
      <c r="B55" s="107"/>
      <c r="C55" s="107"/>
      <c r="D55" s="107"/>
      <c r="F55" s="146"/>
    </row>
    <row r="56" spans="1:6" x14ac:dyDescent="0.25">
      <c r="A56" s="145"/>
      <c r="B56" s="107" t="s">
        <v>1331</v>
      </c>
      <c r="C56" s="107"/>
      <c r="D56" s="107"/>
      <c r="F56" s="150">
        <f>F51</f>
        <v>10893948369.524702</v>
      </c>
    </row>
    <row r="57" spans="1:6" x14ac:dyDescent="0.25">
      <c r="A57" s="145"/>
      <c r="B57" s="107"/>
      <c r="C57" s="107"/>
      <c r="D57" s="107"/>
      <c r="F57" s="146"/>
    </row>
    <row r="58" spans="1:6" x14ac:dyDescent="0.25">
      <c r="A58" s="145"/>
      <c r="B58" s="107" t="s">
        <v>1332</v>
      </c>
      <c r="C58" s="107"/>
      <c r="D58" s="107"/>
      <c r="F58" s="160">
        <v>3996350000</v>
      </c>
    </row>
    <row r="59" spans="1:6" x14ac:dyDescent="0.25">
      <c r="A59" s="145"/>
      <c r="B59" s="107"/>
      <c r="C59" s="107"/>
      <c r="D59" s="107"/>
      <c r="F59" s="146"/>
    </row>
    <row r="60" spans="1:6" ht="30" x14ac:dyDescent="0.25">
      <c r="A60" s="145"/>
      <c r="B60" s="107" t="s">
        <v>1333</v>
      </c>
      <c r="C60" s="107"/>
      <c r="D60" s="107"/>
      <c r="F60" s="161" t="str">
        <f>IF(F56&gt;=F58,"Pass","Fail")</f>
        <v>Pass</v>
      </c>
    </row>
    <row r="61" spans="1:6" x14ac:dyDescent="0.25">
      <c r="A61" s="145"/>
      <c r="B61" s="107"/>
      <c r="C61" s="107"/>
      <c r="D61" s="107"/>
      <c r="F61" s="146"/>
    </row>
    <row r="62" spans="1:6" x14ac:dyDescent="0.25">
      <c r="A62" s="145"/>
      <c r="B62" s="107" t="s">
        <v>1334</v>
      </c>
      <c r="C62" s="107"/>
      <c r="D62" s="107"/>
      <c r="F62" s="161">
        <v>0.86499999999999999</v>
      </c>
    </row>
    <row r="63" spans="1:6" x14ac:dyDescent="0.25">
      <c r="A63" s="145"/>
      <c r="B63" s="107" t="s">
        <v>1335</v>
      </c>
      <c r="C63" s="107"/>
      <c r="D63" s="107"/>
      <c r="F63" s="161">
        <v>0.86499999999999999</v>
      </c>
    </row>
    <row r="64" spans="1:6" x14ac:dyDescent="0.25">
      <c r="A64" s="145"/>
      <c r="B64" s="107" t="s">
        <v>1336</v>
      </c>
      <c r="C64" s="107"/>
      <c r="D64" s="107"/>
      <c r="F64" s="161">
        <v>0.99</v>
      </c>
    </row>
    <row r="65" spans="1:6" s="176" customFormat="1" x14ac:dyDescent="0.25">
      <c r="A65" s="162"/>
      <c r="B65" s="163"/>
      <c r="C65" s="163"/>
      <c r="D65" s="163"/>
      <c r="E65" s="157"/>
      <c r="F65" s="158"/>
    </row>
    <row r="66" spans="1:6" x14ac:dyDescent="0.25">
      <c r="A66" s="162"/>
      <c r="B66" s="163"/>
      <c r="C66" s="163"/>
      <c r="D66" s="163"/>
      <c r="E66" s="157"/>
      <c r="F66" s="158"/>
    </row>
    <row r="67" spans="1:6" x14ac:dyDescent="0.25">
      <c r="E67"/>
      <c r="F67"/>
    </row>
    <row r="68" spans="1:6" x14ac:dyDescent="0.25">
      <c r="E68"/>
      <c r="F68"/>
    </row>
  </sheetData>
  <mergeCells count="4">
    <mergeCell ref="C21:E21"/>
    <mergeCell ref="C22:E22"/>
    <mergeCell ref="C23:E23"/>
    <mergeCell ref="C24:E24"/>
  </mergeCells>
  <pageMargins left="0.7" right="0.7" top="0.75" bottom="0.75" header="0.3" footer="0.3"/>
  <headerFooter>
    <oddFooter xml:space="preserve">&amp;C_x000D_&amp;1#&amp;"Calibri"&amp;11&amp;K000000 Confidential </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Introduction</vt:lpstr>
      <vt:lpstr>A. HTT General</vt:lpstr>
      <vt:lpstr>B1. HTT Mortgage Assets</vt:lpstr>
      <vt:lpstr>C. HTT Harmonised Glossary</vt:lpstr>
      <vt:lpstr>D. ACT Results</vt:lpstr>
    </vt:vector>
  </TitlesOfParts>
  <Company>OCBC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Leow Kiat Ling Shalene</dc:creator>
  <cp:lastModifiedBy>Tan Jian Ming</cp:lastModifiedBy>
  <dcterms:created xsi:type="dcterms:W3CDTF">2021-11-03T12:54:38Z</dcterms:created>
  <dcterms:modified xsi:type="dcterms:W3CDTF">2021-11-09T11:46:50Z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2f83919-172d-4267-8650-9c8bc5f58592_Enabled">
    <vt:lpwstr>true</vt:lpwstr>
  </property>
  <property fmtid="{D5CDD505-2E9C-101B-9397-08002B2CF9AE}" pid="3" name="MSIP_Label_72f83919-172d-4267-8650-9c8bc5f58592_SetDate">
    <vt:lpwstr>2021-11-05T03:07:57Z</vt:lpwstr>
  </property>
  <property fmtid="{D5CDD505-2E9C-101B-9397-08002B2CF9AE}" pid="4" name="MSIP_Label_72f83919-172d-4267-8650-9c8bc5f58592_Method">
    <vt:lpwstr>Privileged</vt:lpwstr>
  </property>
  <property fmtid="{D5CDD505-2E9C-101B-9397-08002B2CF9AE}" pid="5" name="MSIP_Label_72f83919-172d-4267-8650-9c8bc5f58592_Name">
    <vt:lpwstr>Confidential</vt:lpwstr>
  </property>
  <property fmtid="{D5CDD505-2E9C-101B-9397-08002B2CF9AE}" pid="6" name="MSIP_Label_72f83919-172d-4267-8650-9c8bc5f58592_SiteId">
    <vt:lpwstr>95d24fd6-5ac5-4081-8534-d22230764441</vt:lpwstr>
  </property>
  <property fmtid="{D5CDD505-2E9C-101B-9397-08002B2CF9AE}" pid="7" name="MSIP_Label_72f83919-172d-4267-8650-9c8bc5f58592_ActionId">
    <vt:lpwstr>22c6c36b-78a8-4817-932d-c2742dd94953</vt:lpwstr>
  </property>
  <property fmtid="{D5CDD505-2E9C-101B-9397-08002B2CF9AE}" pid="8" name="MSIP_Label_72f83919-172d-4267-8650-9c8bc5f58592_ContentBits">
    <vt:lpwstr>2</vt:lpwstr>
  </property>
</Properties>
</file>